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vCon\Section 106\Calculators for 2025-2026\"/>
    </mc:Choice>
  </mc:AlternateContent>
  <xr:revisionPtr revIDLastSave="0" documentId="8_{919924E2-8D95-4E6E-8AE0-2AED5C93ED8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Sheet1!$A$1:$N$97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59" i="1"/>
  <c r="G63" i="1"/>
  <c r="F63" i="1"/>
  <c r="M49" i="1"/>
  <c r="G49" i="1"/>
  <c r="C49" i="1"/>
  <c r="N48" i="1"/>
  <c r="H48" i="1"/>
  <c r="D48" i="1"/>
  <c r="N47" i="1"/>
  <c r="H47" i="1"/>
  <c r="D47" i="1"/>
  <c r="N46" i="1"/>
  <c r="H46" i="1"/>
  <c r="D46" i="1"/>
  <c r="N45" i="1"/>
  <c r="H45" i="1"/>
  <c r="D45" i="1"/>
  <c r="M40" i="1"/>
  <c r="G40" i="1"/>
  <c r="C40" i="1"/>
  <c r="N39" i="1"/>
  <c r="H39" i="1"/>
  <c r="D39" i="1"/>
  <c r="N38" i="1"/>
  <c r="H38" i="1"/>
  <c r="D38" i="1"/>
  <c r="N37" i="1"/>
  <c r="H37" i="1"/>
  <c r="D37" i="1"/>
  <c r="N36" i="1"/>
  <c r="H36" i="1"/>
  <c r="D36" i="1"/>
  <c r="N50" i="1" l="1"/>
  <c r="N41" i="1"/>
  <c r="D40" i="1"/>
  <c r="K50" i="1"/>
  <c r="D49" i="1"/>
  <c r="H49" i="1"/>
  <c r="D50" i="1"/>
  <c r="D41" i="1"/>
  <c r="H50" i="1"/>
  <c r="N40" i="1"/>
  <c r="H41" i="1"/>
  <c r="N49" i="1"/>
  <c r="H40" i="1"/>
  <c r="D16" i="1" l="1"/>
  <c r="D14" i="1"/>
  <c r="D15" i="1"/>
  <c r="D17" i="1"/>
  <c r="G14" i="1"/>
  <c r="G15" i="1"/>
  <c r="G16" i="1"/>
  <c r="G17" i="1"/>
  <c r="J14" i="1"/>
  <c r="J15" i="1"/>
  <c r="J16" i="1"/>
  <c r="J17" i="1"/>
  <c r="D22" i="1"/>
  <c r="D23" i="1"/>
  <c r="D24" i="1"/>
  <c r="D25" i="1"/>
  <c r="G22" i="1"/>
  <c r="G23" i="1"/>
  <c r="G24" i="1"/>
  <c r="G25" i="1"/>
  <c r="J22" i="1"/>
  <c r="J23" i="1"/>
  <c r="J24" i="1"/>
  <c r="J25" i="1"/>
  <c r="N14" i="1"/>
  <c r="N15" i="1"/>
  <c r="N16" i="1"/>
  <c r="N17" i="1"/>
  <c r="N22" i="1"/>
  <c r="N23" i="1"/>
  <c r="N24" i="1"/>
  <c r="N25" i="1"/>
  <c r="L95" i="1"/>
  <c r="L96" i="1"/>
  <c r="E100" i="1"/>
  <c r="C18" i="1"/>
  <c r="F18" i="1"/>
  <c r="I18" i="1"/>
  <c r="C26" i="1"/>
  <c r="F26" i="1"/>
  <c r="I26" i="1"/>
  <c r="M18" i="1"/>
  <c r="M26" i="1"/>
  <c r="L64" i="1"/>
  <c r="L65" i="1"/>
  <c r="E54" i="1" l="1"/>
  <c r="E53" i="1"/>
  <c r="D19" i="1"/>
  <c r="D26" i="1"/>
  <c r="D27" i="1"/>
  <c r="N27" i="1"/>
  <c r="J27" i="1"/>
  <c r="G26" i="1"/>
  <c r="N26" i="1"/>
  <c r="J26" i="1"/>
  <c r="J19" i="1"/>
  <c r="J18" i="1"/>
  <c r="D18" i="1"/>
  <c r="N19" i="1"/>
  <c r="G18" i="1"/>
  <c r="N18" i="1"/>
  <c r="E62" i="1" l="1"/>
  <c r="E101" i="1" s="1"/>
  <c r="E55" i="1"/>
  <c r="F88" i="1" l="1"/>
  <c r="G88" i="1" s="1"/>
  <c r="G104" i="1" s="1"/>
  <c r="F84" i="1"/>
  <c r="G84" i="1" s="1"/>
  <c r="I84" i="1" s="1"/>
  <c r="D107" i="1" s="1"/>
  <c r="F86" i="1"/>
  <c r="G86" i="1" s="1"/>
  <c r="I86" i="1" s="1"/>
  <c r="D108" i="1" s="1"/>
  <c r="I88" i="1" l="1"/>
  <c r="D109" i="1" s="1"/>
  <c r="D111" i="1" s="1"/>
  <c r="H88" i="1"/>
  <c r="G103" i="1"/>
  <c r="F104" i="1"/>
  <c r="H86" i="1"/>
  <c r="F103" i="1"/>
  <c r="H84" i="1"/>
  <c r="E103" i="1"/>
  <c r="E104" i="1"/>
</calcChain>
</file>

<file path=xl/sharedStrings.xml><?xml version="1.0" encoding="utf-8"?>
<sst xmlns="http://schemas.openxmlformats.org/spreadsheetml/2006/main" count="199" uniqueCount="84">
  <si>
    <t>DC ref:</t>
  </si>
  <si>
    <t>WSCC Code</t>
  </si>
  <si>
    <t>Address</t>
  </si>
  <si>
    <t>Private Houses</t>
  </si>
  <si>
    <t>Social Rented Houses</t>
  </si>
  <si>
    <t>Other Social Houses - Shared Equity etc</t>
  </si>
  <si>
    <t>Dwelling Size</t>
  </si>
  <si>
    <t xml:space="preserve">Number </t>
  </si>
  <si>
    <t>Persons</t>
  </si>
  <si>
    <t>1 bed</t>
  </si>
  <si>
    <t>2 bed</t>
  </si>
  <si>
    <t>3 bed</t>
  </si>
  <si>
    <t>4 bed</t>
  </si>
  <si>
    <t>Totals</t>
  </si>
  <si>
    <t>Private Flats</t>
  </si>
  <si>
    <t>Social Rented Flats</t>
  </si>
  <si>
    <t>Worksheet completed by:</t>
  </si>
  <si>
    <t>on:</t>
  </si>
  <si>
    <t xml:space="preserve"> WSCC SERVICES</t>
  </si>
  <si>
    <t>The calculations above allow for deductions as applicable for :</t>
  </si>
  <si>
    <t>Year Groups</t>
  </si>
  <si>
    <t>Child Product</t>
  </si>
  <si>
    <t>Places Required</t>
  </si>
  <si>
    <t>Per Year</t>
  </si>
  <si>
    <t>Total</t>
  </si>
  <si>
    <t xml:space="preserve">Primary </t>
  </si>
  <si>
    <t>4 to 11</t>
  </si>
  <si>
    <t>Secondary</t>
  </si>
  <si>
    <t>11 to 16</t>
  </si>
  <si>
    <t>16 to 18</t>
  </si>
  <si>
    <t>Total Contribution</t>
  </si>
  <si>
    <t>Notes:</t>
  </si>
  <si>
    <r>
      <t>Social Rented Housing</t>
    </r>
    <r>
      <rPr>
        <sz val="9"/>
        <rFont val="Verdana"/>
        <family val="2"/>
      </rPr>
      <t xml:space="preserve"> - population (excluding shared equity schemes) to be excluded as future occupants are assumed to be living locally and already service users</t>
    </r>
  </si>
  <si>
    <r>
      <t>1 Bed dwellings</t>
    </r>
    <r>
      <rPr>
        <b/>
        <sz val="9"/>
        <rFont val="Verdana"/>
        <family val="2"/>
      </rPr>
      <t xml:space="preserve"> </t>
    </r>
    <r>
      <rPr>
        <sz val="9"/>
        <rFont val="Verdana"/>
        <family val="2"/>
      </rPr>
      <t xml:space="preserve">- NIL child product for those not already excluded as social rented; </t>
    </r>
  </si>
  <si>
    <t>Infrastructure Contributions towards West Sussex County Council Services</t>
  </si>
  <si>
    <r>
      <t>NB  Sheltered and 55+ Age Restricted  Housing</t>
    </r>
    <r>
      <rPr>
        <sz val="9"/>
        <rFont val="Verdana"/>
        <family val="2"/>
      </rPr>
      <t xml:space="preserve"> - Calculations ignored - Nil child product assumed</t>
    </r>
  </si>
  <si>
    <t>*Child Product</t>
  </si>
  <si>
    <t>Adjusted Population</t>
  </si>
  <si>
    <t>Net Population Increase</t>
  </si>
  <si>
    <t>NOTE - Always refer to WSCC for the latest spreadsheet</t>
  </si>
  <si>
    <t>Residential details from application</t>
  </si>
  <si>
    <t>NET Dwellings Proposed</t>
  </si>
  <si>
    <t>Other Social Flats - Shared Equity etc</t>
  </si>
  <si>
    <t>Dwellings Proposed</t>
  </si>
  <si>
    <t>Dwellings Demolished</t>
  </si>
  <si>
    <t>Occupancy rate</t>
  </si>
  <si>
    <t xml:space="preserve">EDUCATION </t>
  </si>
  <si>
    <t xml:space="preserve"> EDUCATION</t>
  </si>
  <si>
    <t>Table below contains TOTAL housing mix. Contributions are determined by the NET dwellings increase</t>
  </si>
  <si>
    <r>
      <t>NET Population Increase</t>
    </r>
    <r>
      <rPr>
        <sz val="9"/>
        <rFont val="Verdana"/>
        <family val="2"/>
      </rPr>
      <t xml:space="preserve"> - Population Increase in dwellings proposed minus population in Dwellings Demolished</t>
    </r>
  </si>
  <si>
    <r>
      <t xml:space="preserve">Cost Multiplier </t>
    </r>
    <r>
      <rPr>
        <sz val="8.5"/>
        <rFont val="Verdana"/>
        <family val="2"/>
      </rPr>
      <t>see note (i)</t>
    </r>
  </si>
  <si>
    <t>(ii) WSCC Average progression from year 11 to 12&amp;13 - 54% x child product</t>
  </si>
  <si>
    <r>
      <t xml:space="preserve">6th Form </t>
    </r>
    <r>
      <rPr>
        <sz val="8"/>
        <rFont val="Verdana"/>
        <family val="2"/>
      </rPr>
      <t>see note (ii)</t>
    </r>
  </si>
  <si>
    <t>Education contribution</t>
  </si>
  <si>
    <t>Education</t>
  </si>
  <si>
    <t>Population Adjustment</t>
  </si>
  <si>
    <t>Total Places Required</t>
  </si>
  <si>
    <t>Primary</t>
  </si>
  <si>
    <t>6th Form</t>
  </si>
  <si>
    <t>Summary of Contributions</t>
  </si>
  <si>
    <t>S106 type</t>
  </si>
  <si>
    <t>Monies Due</t>
  </si>
  <si>
    <t>Education - Primary</t>
  </si>
  <si>
    <r>
      <t>Education - 6</t>
    </r>
    <r>
      <rPr>
        <b/>
        <vertAlign val="superscript"/>
        <sz val="9"/>
        <rFont val="Verdana"/>
        <family val="2"/>
      </rPr>
      <t>th</t>
    </r>
    <r>
      <rPr>
        <b/>
        <sz val="9"/>
        <rFont val="Verdana"/>
        <family val="2"/>
      </rPr>
      <t xml:space="preserve"> Form</t>
    </r>
  </si>
  <si>
    <r>
      <t>Education</t>
    </r>
    <r>
      <rPr>
        <b/>
        <sz val="8"/>
        <rFont val="Verdana"/>
        <family val="2"/>
      </rPr>
      <t xml:space="preserve"> - </t>
    </r>
    <r>
      <rPr>
        <b/>
        <sz val="9"/>
        <rFont val="Verdana"/>
        <family val="2"/>
      </rPr>
      <t>Secondary</t>
    </r>
  </si>
  <si>
    <t>Ages</t>
  </si>
  <si>
    <t>Any comments</t>
  </si>
  <si>
    <t>Houses demolished</t>
  </si>
  <si>
    <t>Flats demolished</t>
  </si>
  <si>
    <t>4+ bed</t>
  </si>
  <si>
    <t>All Affordable Houses</t>
  </si>
  <si>
    <t>Dwelling
Size</t>
  </si>
  <si>
    <t>Occupancy Rates</t>
  </si>
  <si>
    <t>All Affordable Flats</t>
  </si>
  <si>
    <t>HORSHAM AND MID SUSSEX SITES HERE:</t>
  </si>
  <si>
    <t>ADUR, ARUN, CHICHESTER, CRAWLEY AND WORTHING SITES HERE:</t>
  </si>
  <si>
    <t>page 3 of 3</t>
  </si>
  <si>
    <t>page 1 of 3</t>
  </si>
  <si>
    <t>page 2 of 3</t>
  </si>
  <si>
    <r>
      <t>Adjusted Population</t>
    </r>
    <r>
      <rPr>
        <sz val="9"/>
        <rFont val="Verdana"/>
        <family val="2"/>
      </rPr>
      <t xml:space="preserve"> - 1 Bed dwellings deleted as assuming no children living there</t>
    </r>
  </si>
  <si>
    <t>School Planning Area</t>
  </si>
  <si>
    <t>[Last Template Revision - 01.04.2025]</t>
  </si>
  <si>
    <r>
      <t>*</t>
    </r>
    <r>
      <rPr>
        <b/>
        <u/>
        <sz val="9"/>
        <rFont val="Verdana"/>
        <family val="2"/>
      </rPr>
      <t>Child Product</t>
    </r>
    <r>
      <rPr>
        <b/>
        <sz val="9"/>
        <rFont val="Verdana"/>
        <family val="2"/>
      </rPr>
      <t xml:space="preserve"> </t>
    </r>
    <r>
      <rPr>
        <sz val="9"/>
        <rFont val="Verdana"/>
        <family val="2"/>
      </rPr>
      <t>- Adjusted population (taking account of above discounts) multiplied by average child product for houses of 13 children per year of age per 1000 persons and for flats of 8 children per year of age per 1000 persons</t>
    </r>
  </si>
  <si>
    <t xml:space="preserve">(i)  DfE Scorecard for 2022/23 subject to increase once updated figures from DfE are released.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</si>
</sst>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164" formatCode="0.0"/>
    <numFmt numFmtId="165" formatCode="&quot;£&quot;#,##0"/>
    <numFmt numFmtId="166" formatCode="0.0000"/>
    <numFmt numFmtId="167" formatCode="d\.m\.yy;@"/>
    <numFmt numFmtId="168" formatCode="0.00000000"/>
    <numFmt numFmtId="169" formatCode="0.000"/>
  </numFmts>
  <fonts count="27" x14ac:knownFonts="1">
    <font>
      <sz val="10"/>
      <name val="Arial"/>
    </font>
    <font>
      <sz val="8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2"/>
      <name val="Verdana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b/>
      <sz val="8"/>
      <name val="Verdana"/>
      <family val="2"/>
    </font>
    <font>
      <b/>
      <i/>
      <sz val="10"/>
      <name val="Verdana"/>
      <family val="2"/>
    </font>
    <font>
      <sz val="8"/>
      <color indexed="8"/>
      <name val="Verdana"/>
      <family val="2"/>
    </font>
    <font>
      <sz val="8"/>
      <color indexed="10"/>
      <name val="Verdana"/>
      <family val="2"/>
    </font>
    <font>
      <sz val="8"/>
      <name val="Verdana"/>
      <family val="2"/>
    </font>
    <font>
      <sz val="10"/>
      <color indexed="9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sz val="10"/>
      <color indexed="8"/>
      <name val="Verdana"/>
      <family val="2"/>
    </font>
    <font>
      <strike/>
      <sz val="9"/>
      <color indexed="48"/>
      <name val="Verdana"/>
      <family val="2"/>
    </font>
    <font>
      <sz val="8.5"/>
      <name val="Verdana"/>
      <family val="2"/>
    </font>
    <font>
      <b/>
      <sz val="10"/>
      <color indexed="9"/>
      <name val="Verdana"/>
      <family val="2"/>
    </font>
    <font>
      <b/>
      <vertAlign val="superscript"/>
      <sz val="9"/>
      <name val="Verdana"/>
      <family val="2"/>
    </font>
    <font>
      <sz val="10"/>
      <color rgb="FFFF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15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6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Border="1"/>
    <xf numFmtId="0" fontId="2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6" fontId="4" fillId="0" borderId="6" xfId="0" applyNumberFormat="1" applyFont="1" applyFill="1" applyBorder="1"/>
    <xf numFmtId="166" fontId="6" fillId="0" borderId="0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/>
    <xf numFmtId="166" fontId="4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Fill="1" applyBorder="1"/>
    <xf numFmtId="166" fontId="4" fillId="0" borderId="0" xfId="0" applyNumberFormat="1" applyFont="1" applyBorder="1"/>
    <xf numFmtId="164" fontId="4" fillId="0" borderId="7" xfId="0" applyNumberFormat="1" applyFont="1" applyFill="1" applyBorder="1"/>
    <xf numFmtId="0" fontId="3" fillId="0" borderId="0" xfId="0" applyFont="1" applyBorder="1" applyAlignment="1">
      <alignment horizontal="right" wrapText="1"/>
    </xf>
    <xf numFmtId="165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14" fontId="11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164" fontId="4" fillId="3" borderId="16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4" fillId="2" borderId="1" xfId="0" applyFont="1" applyFill="1" applyBorder="1" applyAlignment="1">
      <alignment horizontal="right" wrapText="1"/>
    </xf>
    <xf numFmtId="0" fontId="7" fillId="0" borderId="3" xfId="0" applyFont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right" wrapText="1"/>
    </xf>
    <xf numFmtId="0" fontId="7" fillId="0" borderId="11" xfId="0" applyFont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3" fillId="2" borderId="4" xfId="0" applyFont="1" applyFill="1" applyBorder="1" applyAlignment="1"/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3" fillId="0" borderId="5" xfId="0" applyFont="1" applyBorder="1" applyAlignment="1"/>
    <xf numFmtId="0" fontId="3" fillId="0" borderId="5" xfId="0" applyFont="1" applyBorder="1" applyAlignment="1">
      <alignment horizontal="center" wrapText="1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5" fillId="0" borderId="5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0" xfId="0" applyFont="1" applyAlignment="1">
      <alignment vertical="center"/>
    </xf>
    <xf numFmtId="169" fontId="26" fillId="0" borderId="0" xfId="0" applyNumberFormat="1" applyFont="1" applyBorder="1" applyAlignment="1">
      <alignment horizontal="center" wrapText="1"/>
    </xf>
    <xf numFmtId="0" fontId="26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6" fillId="0" borderId="13" xfId="0" applyFont="1" applyBorder="1" applyAlignment="1">
      <alignment horizontal="center" wrapText="1"/>
    </xf>
    <xf numFmtId="0" fontId="26" fillId="0" borderId="13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165" fontId="6" fillId="3" borderId="8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0" fontId="3" fillId="0" borderId="8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165" fontId="3" fillId="0" borderId="8" xfId="0" applyNumberFormat="1" applyFont="1" applyBorder="1" applyAlignment="1">
      <alignment horizontal="right" wrapText="1"/>
    </xf>
    <xf numFmtId="0" fontId="0" fillId="0" borderId="3" xfId="0" applyBorder="1" applyAlignment="1"/>
    <xf numFmtId="0" fontId="4" fillId="0" borderId="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7" fillId="0" borderId="8" xfId="0" applyFont="1" applyBorder="1" applyAlignment="1">
      <alignment horizontal="right" wrapText="1"/>
    </xf>
    <xf numFmtId="0" fontId="17" fillId="0" borderId="6" xfId="0" applyFont="1" applyBorder="1" applyAlignment="1">
      <alignment horizontal="right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5" fontId="4" fillId="0" borderId="5" xfId="0" applyNumberFormat="1" applyFont="1" applyBorder="1" applyAlignment="1">
      <alignment horizontal="right" wrapText="1"/>
    </xf>
    <xf numFmtId="0" fontId="0" fillId="0" borderId="15" xfId="0" applyBorder="1" applyAlignment="1"/>
    <xf numFmtId="165" fontId="4" fillId="0" borderId="7" xfId="0" applyNumberFormat="1" applyFont="1" applyBorder="1" applyAlignment="1">
      <alignment horizontal="right" wrapText="1"/>
    </xf>
    <xf numFmtId="0" fontId="0" fillId="0" borderId="7" xfId="0" applyBorder="1" applyAlignment="1"/>
    <xf numFmtId="165" fontId="4" fillId="0" borderId="10" xfId="0" applyNumberFormat="1" applyFont="1" applyBorder="1" applyAlignment="1">
      <alignment horizontal="right" wrapText="1"/>
    </xf>
    <xf numFmtId="0" fontId="0" fillId="0" borderId="1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1"/>
  <sheetViews>
    <sheetView tabSelected="1" zoomScaleNormal="100" zoomScaleSheetLayoutView="75" workbookViewId="0">
      <selection activeCell="J58" sqref="J58"/>
    </sheetView>
  </sheetViews>
  <sheetFormatPr defaultColWidth="8.85546875" defaultRowHeight="12.75" x14ac:dyDescent="0.2"/>
  <cols>
    <col min="1" max="1" width="11.140625" style="10" customWidth="1"/>
    <col min="2" max="2" width="11.5703125" style="10" customWidth="1"/>
    <col min="3" max="3" width="10.85546875" style="10" customWidth="1"/>
    <col min="4" max="4" width="10.42578125" style="10" customWidth="1"/>
    <col min="5" max="5" width="10.28515625" style="10" customWidth="1"/>
    <col min="6" max="6" width="13.7109375" style="10" customWidth="1"/>
    <col min="7" max="7" width="10.85546875" style="10" customWidth="1"/>
    <col min="8" max="8" width="9.7109375" style="10" customWidth="1"/>
    <col min="9" max="9" width="8.85546875" style="10" customWidth="1"/>
    <col min="10" max="10" width="10.42578125" style="10" bestFit="1" customWidth="1"/>
    <col min="11" max="11" width="0.85546875" style="10" customWidth="1"/>
    <col min="12" max="12" width="11" style="10" customWidth="1"/>
    <col min="13" max="13" width="8.85546875" style="10"/>
    <col min="14" max="14" width="10.5703125" style="10" customWidth="1"/>
    <col min="15" max="16" width="8.85546875" style="10"/>
    <col min="17" max="17" width="20.140625" style="10" customWidth="1"/>
    <col min="18" max="16384" width="8.85546875" style="10"/>
  </cols>
  <sheetData>
    <row r="1" spans="1:14" ht="18" x14ac:dyDescent="0.2">
      <c r="A1" s="6" t="s">
        <v>34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186"/>
      <c r="N1" s="186"/>
    </row>
    <row r="2" spans="1:14" ht="18" x14ac:dyDescent="0.2">
      <c r="A2" s="58" t="s">
        <v>39</v>
      </c>
      <c r="B2" s="7"/>
      <c r="C2" s="7"/>
      <c r="D2" s="7"/>
      <c r="E2" s="7"/>
      <c r="F2" s="8"/>
      <c r="G2" s="8"/>
      <c r="H2" s="190" t="s">
        <v>81</v>
      </c>
      <c r="I2" s="190"/>
      <c r="J2" s="190"/>
      <c r="K2" s="190"/>
      <c r="L2" s="190"/>
      <c r="M2" s="9"/>
      <c r="N2" s="9"/>
    </row>
    <row r="3" spans="1:14" ht="4.9000000000000004" customHeight="1" x14ac:dyDescent="0.2">
      <c r="A3" s="11"/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</row>
    <row r="4" spans="1:14" ht="14.45" customHeight="1" x14ac:dyDescent="0.2">
      <c r="A4" s="12" t="s">
        <v>0</v>
      </c>
      <c r="B4" s="187"/>
      <c r="C4" s="187"/>
      <c r="D4" s="189" t="s">
        <v>1</v>
      </c>
      <c r="E4" s="189"/>
      <c r="F4" s="13"/>
      <c r="G4" s="11"/>
      <c r="H4" s="14"/>
      <c r="I4" s="14"/>
      <c r="J4" s="15"/>
      <c r="K4" s="15"/>
      <c r="L4" s="8"/>
      <c r="M4" s="8"/>
    </row>
    <row r="5" spans="1:14" ht="14.45" customHeight="1" x14ac:dyDescent="0.2">
      <c r="A5" s="12" t="s">
        <v>2</v>
      </c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</row>
    <row r="6" spans="1:14" ht="48" customHeight="1" x14ac:dyDescent="0.2">
      <c r="A6" s="12" t="s">
        <v>40</v>
      </c>
      <c r="B6" s="195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</row>
    <row r="7" spans="1:14" ht="27.6" customHeight="1" x14ac:dyDescent="0.2">
      <c r="A7" s="12" t="s">
        <v>66</v>
      </c>
      <c r="B7" s="192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4"/>
    </row>
    <row r="8" spans="1:14" ht="6" customHeight="1" x14ac:dyDescent="0.2">
      <c r="A8" s="16"/>
      <c r="B8" s="17"/>
      <c r="J8" s="8"/>
      <c r="K8" s="8"/>
      <c r="L8" s="8"/>
      <c r="M8" s="8"/>
    </row>
    <row r="9" spans="1:14" ht="14.45" customHeight="1" x14ac:dyDescent="0.2">
      <c r="A9" s="191" t="s">
        <v>48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4" ht="6" customHeight="1" x14ac:dyDescent="0.2">
      <c r="A10" s="16"/>
      <c r="B10" s="19"/>
      <c r="C10" s="19"/>
      <c r="D10" s="19"/>
      <c r="E10" s="19"/>
      <c r="F10" s="19"/>
      <c r="G10" s="19"/>
      <c r="H10" s="8"/>
      <c r="I10" s="8"/>
      <c r="J10" s="8"/>
      <c r="K10" s="8"/>
      <c r="L10" s="8"/>
      <c r="M10" s="8"/>
    </row>
    <row r="11" spans="1:14" ht="15" customHeight="1" x14ac:dyDescent="0.2">
      <c r="A11" s="162" t="s">
        <v>75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4"/>
    </row>
    <row r="12" spans="1:14" ht="26.45" customHeight="1" x14ac:dyDescent="0.2">
      <c r="A12" s="130"/>
      <c r="B12" s="24"/>
      <c r="C12" s="111" t="s">
        <v>3</v>
      </c>
      <c r="D12" s="96"/>
      <c r="E12" s="111" t="s">
        <v>4</v>
      </c>
      <c r="F12" s="24"/>
      <c r="G12" s="24"/>
      <c r="H12" s="161" t="s">
        <v>5</v>
      </c>
      <c r="I12" s="161"/>
      <c r="J12" s="161"/>
      <c r="K12" s="64"/>
      <c r="L12" s="197" t="s">
        <v>67</v>
      </c>
      <c r="M12" s="197"/>
      <c r="N12" s="198"/>
    </row>
    <row r="13" spans="1:14" ht="25.9" customHeight="1" x14ac:dyDescent="0.2">
      <c r="A13" s="23" t="s">
        <v>6</v>
      </c>
      <c r="B13" s="72" t="s">
        <v>45</v>
      </c>
      <c r="C13" s="59" t="s">
        <v>7</v>
      </c>
      <c r="D13" s="72" t="s">
        <v>8</v>
      </c>
      <c r="E13" s="59" t="s">
        <v>6</v>
      </c>
      <c r="F13" s="23" t="s">
        <v>7</v>
      </c>
      <c r="G13" s="72" t="s">
        <v>8</v>
      </c>
      <c r="H13" s="59" t="s">
        <v>6</v>
      </c>
      <c r="I13" s="23" t="s">
        <v>7</v>
      </c>
      <c r="J13" s="59" t="s">
        <v>8</v>
      </c>
      <c r="K13" s="62"/>
      <c r="L13" s="23" t="s">
        <v>6</v>
      </c>
      <c r="M13" s="23" t="s">
        <v>7</v>
      </c>
      <c r="N13" s="59" t="s">
        <v>8</v>
      </c>
    </row>
    <row r="14" spans="1:14" ht="14.25" customHeight="1" x14ac:dyDescent="0.2">
      <c r="A14" s="107" t="s">
        <v>9</v>
      </c>
      <c r="B14" s="101">
        <v>1.5</v>
      </c>
      <c r="C14" s="69"/>
      <c r="D14" s="76">
        <f>C14*B14</f>
        <v>0</v>
      </c>
      <c r="E14" s="106" t="s">
        <v>9</v>
      </c>
      <c r="F14" s="69"/>
      <c r="G14" s="76">
        <f>F14*B14</f>
        <v>0</v>
      </c>
      <c r="H14" s="106" t="s">
        <v>9</v>
      </c>
      <c r="I14" s="69"/>
      <c r="J14" s="60">
        <f>I14*B14</f>
        <v>0</v>
      </c>
      <c r="K14" s="65"/>
      <c r="L14" s="107" t="s">
        <v>9</v>
      </c>
      <c r="M14" s="1"/>
      <c r="N14" s="60">
        <f>M14*B14</f>
        <v>0</v>
      </c>
    </row>
    <row r="15" spans="1:14" ht="14.25" customHeight="1" x14ac:dyDescent="0.2">
      <c r="A15" s="107" t="s">
        <v>10</v>
      </c>
      <c r="B15" s="101">
        <v>1.9</v>
      </c>
      <c r="C15" s="70"/>
      <c r="D15" s="76">
        <f>C15*B15</f>
        <v>0</v>
      </c>
      <c r="E15" s="106" t="s">
        <v>10</v>
      </c>
      <c r="F15" s="70"/>
      <c r="G15" s="76">
        <f>F15*B15</f>
        <v>0</v>
      </c>
      <c r="H15" s="106" t="s">
        <v>10</v>
      </c>
      <c r="I15" s="70"/>
      <c r="J15" s="60">
        <f>I15*B15</f>
        <v>0</v>
      </c>
      <c r="K15" s="65"/>
      <c r="L15" s="107" t="s">
        <v>10</v>
      </c>
      <c r="M15" s="1"/>
      <c r="N15" s="60">
        <f>M15*B15</f>
        <v>0</v>
      </c>
    </row>
    <row r="16" spans="1:14" ht="14.25" customHeight="1" x14ac:dyDescent="0.2">
      <c r="A16" s="107" t="s">
        <v>11</v>
      </c>
      <c r="B16" s="101">
        <v>2.5</v>
      </c>
      <c r="C16" s="71"/>
      <c r="D16" s="76">
        <f>C16*B16</f>
        <v>0</v>
      </c>
      <c r="E16" s="106" t="s">
        <v>11</v>
      </c>
      <c r="F16" s="71"/>
      <c r="G16" s="76">
        <f>F16*B16</f>
        <v>0</v>
      </c>
      <c r="H16" s="106" t="s">
        <v>11</v>
      </c>
      <c r="I16" s="71"/>
      <c r="J16" s="60">
        <f>I16*B16</f>
        <v>0</v>
      </c>
      <c r="K16" s="65"/>
      <c r="L16" s="107" t="s">
        <v>11</v>
      </c>
      <c r="M16" s="1"/>
      <c r="N16" s="60">
        <f>M16*B16</f>
        <v>0</v>
      </c>
    </row>
    <row r="17" spans="1:20" ht="14.25" customHeight="1" x14ac:dyDescent="0.2">
      <c r="A17" s="107" t="s">
        <v>69</v>
      </c>
      <c r="B17" s="102">
        <v>3</v>
      </c>
      <c r="C17" s="70"/>
      <c r="D17" s="76">
        <f>C17*B17</f>
        <v>0</v>
      </c>
      <c r="E17" s="106" t="s">
        <v>12</v>
      </c>
      <c r="F17" s="70"/>
      <c r="G17" s="76">
        <f>F17*B17</f>
        <v>0</v>
      </c>
      <c r="H17" s="106" t="s">
        <v>12</v>
      </c>
      <c r="I17" s="70"/>
      <c r="J17" s="60">
        <f>I17*B17</f>
        <v>0</v>
      </c>
      <c r="K17" s="65"/>
      <c r="L17" s="107" t="s">
        <v>12</v>
      </c>
      <c r="M17" s="1"/>
      <c r="N17" s="60">
        <f>M17*B17</f>
        <v>0</v>
      </c>
    </row>
    <row r="18" spans="1:20" ht="14.25" customHeight="1" x14ac:dyDescent="0.2">
      <c r="A18" s="104" t="s">
        <v>13</v>
      </c>
      <c r="B18" s="73"/>
      <c r="C18" s="61">
        <f>SUM(C14:C17)</f>
        <v>0</v>
      </c>
      <c r="D18" s="77">
        <f>SUM(D14:D17)</f>
        <v>0</v>
      </c>
      <c r="E18" s="75" t="s">
        <v>13</v>
      </c>
      <c r="F18" s="4">
        <f>SUM(F14:F17)</f>
        <v>0</v>
      </c>
      <c r="G18" s="77">
        <f>SUM(G14:G17)</f>
        <v>0</v>
      </c>
      <c r="H18" s="75" t="s">
        <v>13</v>
      </c>
      <c r="I18" s="4">
        <f>SUM(I14:I17)</f>
        <v>0</v>
      </c>
      <c r="J18" s="61">
        <f>SUM(J14:J17)</f>
        <v>0</v>
      </c>
      <c r="K18" s="5"/>
      <c r="L18" s="104" t="s">
        <v>13</v>
      </c>
      <c r="M18" s="4">
        <f>SUM(M14:M17)</f>
        <v>0</v>
      </c>
      <c r="N18" s="61">
        <f>SUM(N14:N17)</f>
        <v>0</v>
      </c>
    </row>
    <row r="19" spans="1:20" x14ac:dyDescent="0.2">
      <c r="A19" s="131"/>
      <c r="B19" s="108"/>
      <c r="C19" s="108"/>
      <c r="D19" s="132">
        <f>SUM(D15:D17)</f>
        <v>0</v>
      </c>
      <c r="E19" s="108"/>
      <c r="F19" s="108"/>
      <c r="G19" s="108"/>
      <c r="H19" s="108"/>
      <c r="I19" s="108"/>
      <c r="J19" s="132">
        <f>SUM(J15:J17)</f>
        <v>0</v>
      </c>
      <c r="K19" s="108"/>
      <c r="L19" s="108"/>
      <c r="M19" s="108"/>
      <c r="N19" s="133">
        <f>SUM(N15:N17)</f>
        <v>0</v>
      </c>
    </row>
    <row r="20" spans="1:20" ht="25.9" customHeight="1" x14ac:dyDescent="0.2">
      <c r="A20" s="130"/>
      <c r="B20" s="24"/>
      <c r="C20" s="111" t="s">
        <v>14</v>
      </c>
      <c r="D20" s="96"/>
      <c r="E20" s="111" t="s">
        <v>15</v>
      </c>
      <c r="F20" s="96"/>
      <c r="G20" s="24"/>
      <c r="H20" s="161" t="s">
        <v>42</v>
      </c>
      <c r="I20" s="161"/>
      <c r="J20" s="161"/>
      <c r="K20" s="24"/>
      <c r="L20" s="197" t="s">
        <v>68</v>
      </c>
      <c r="M20" s="197"/>
      <c r="N20" s="198"/>
    </row>
    <row r="21" spans="1:20" ht="25.9" customHeight="1" x14ac:dyDescent="0.2">
      <c r="A21" s="23" t="s">
        <v>6</v>
      </c>
      <c r="B21" s="72" t="s">
        <v>45</v>
      </c>
      <c r="C21" s="59" t="s">
        <v>7</v>
      </c>
      <c r="D21" s="72" t="s">
        <v>8</v>
      </c>
      <c r="E21" s="59" t="s">
        <v>6</v>
      </c>
      <c r="F21" s="23" t="s">
        <v>7</v>
      </c>
      <c r="G21" s="72" t="s">
        <v>8</v>
      </c>
      <c r="H21" s="59" t="s">
        <v>6</v>
      </c>
      <c r="I21" s="23" t="s">
        <v>7</v>
      </c>
      <c r="J21" s="23" t="s">
        <v>8</v>
      </c>
      <c r="K21" s="62"/>
      <c r="L21" s="23" t="s">
        <v>6</v>
      </c>
      <c r="M21" s="23" t="s">
        <v>7</v>
      </c>
      <c r="N21" s="59" t="s">
        <v>8</v>
      </c>
      <c r="O21" s="62"/>
    </row>
    <row r="22" spans="1:20" ht="14.25" customHeight="1" x14ac:dyDescent="0.2">
      <c r="A22" s="107" t="s">
        <v>9</v>
      </c>
      <c r="B22" s="101">
        <v>1.3</v>
      </c>
      <c r="C22" s="69"/>
      <c r="D22" s="76">
        <f>C22*B22</f>
        <v>0</v>
      </c>
      <c r="E22" s="106" t="s">
        <v>9</v>
      </c>
      <c r="F22" s="69"/>
      <c r="G22" s="76">
        <f>F22*B22</f>
        <v>0</v>
      </c>
      <c r="H22" s="106" t="s">
        <v>9</v>
      </c>
      <c r="I22" s="69"/>
      <c r="J22" s="22">
        <f>I22*B22</f>
        <v>0</v>
      </c>
      <c r="K22" s="65"/>
      <c r="L22" s="107" t="s">
        <v>9</v>
      </c>
      <c r="M22" s="1"/>
      <c r="N22" s="60">
        <f>M22*B22</f>
        <v>0</v>
      </c>
      <c r="O22" s="62"/>
    </row>
    <row r="23" spans="1:20" ht="14.25" customHeight="1" x14ac:dyDescent="0.2">
      <c r="A23" s="107" t="s">
        <v>10</v>
      </c>
      <c r="B23" s="101">
        <v>1.9</v>
      </c>
      <c r="C23" s="70"/>
      <c r="D23" s="76">
        <f>C23*B23</f>
        <v>0</v>
      </c>
      <c r="E23" s="106" t="s">
        <v>10</v>
      </c>
      <c r="F23" s="70"/>
      <c r="G23" s="76">
        <f>F23*B23</f>
        <v>0</v>
      </c>
      <c r="H23" s="106" t="s">
        <v>10</v>
      </c>
      <c r="I23" s="70"/>
      <c r="J23" s="22">
        <f>I23*B23</f>
        <v>0</v>
      </c>
      <c r="K23" s="65"/>
      <c r="L23" s="107" t="s">
        <v>10</v>
      </c>
      <c r="M23" s="1"/>
      <c r="N23" s="60">
        <f>M23*B23</f>
        <v>0</v>
      </c>
      <c r="O23" s="62"/>
    </row>
    <row r="24" spans="1:20" ht="14.25" customHeight="1" x14ac:dyDescent="0.2">
      <c r="A24" s="107" t="s">
        <v>11</v>
      </c>
      <c r="B24" s="101">
        <v>2.4</v>
      </c>
      <c r="C24" s="71"/>
      <c r="D24" s="76">
        <f>C24*B24</f>
        <v>0</v>
      </c>
      <c r="E24" s="106" t="s">
        <v>11</v>
      </c>
      <c r="F24" s="71"/>
      <c r="G24" s="76">
        <f>F24*B24</f>
        <v>0</v>
      </c>
      <c r="H24" s="106" t="s">
        <v>11</v>
      </c>
      <c r="I24" s="71"/>
      <c r="J24" s="22">
        <f>I24*B24</f>
        <v>0</v>
      </c>
      <c r="K24" s="65"/>
      <c r="L24" s="107" t="s">
        <v>11</v>
      </c>
      <c r="M24" s="1"/>
      <c r="N24" s="60">
        <f>M24*B24</f>
        <v>0</v>
      </c>
      <c r="O24" s="62"/>
    </row>
    <row r="25" spans="1:20" ht="14.25" customHeight="1" x14ac:dyDescent="0.2">
      <c r="A25" s="107" t="s">
        <v>69</v>
      </c>
      <c r="B25" s="101">
        <v>2.8</v>
      </c>
      <c r="C25" s="70"/>
      <c r="D25" s="76">
        <f>C25*B25</f>
        <v>0</v>
      </c>
      <c r="E25" s="106" t="s">
        <v>12</v>
      </c>
      <c r="F25" s="70"/>
      <c r="G25" s="76">
        <f>F25*B25</f>
        <v>0</v>
      </c>
      <c r="H25" s="106" t="s">
        <v>12</v>
      </c>
      <c r="I25" s="70"/>
      <c r="J25" s="22">
        <f>I25*B25</f>
        <v>0</v>
      </c>
      <c r="K25" s="65"/>
      <c r="L25" s="107" t="s">
        <v>12</v>
      </c>
      <c r="M25" s="1"/>
      <c r="N25" s="60">
        <f>M25*B25</f>
        <v>0</v>
      </c>
      <c r="O25" s="62"/>
    </row>
    <row r="26" spans="1:20" x14ac:dyDescent="0.2">
      <c r="A26" s="104" t="s">
        <v>13</v>
      </c>
      <c r="B26" s="74"/>
      <c r="C26" s="61">
        <f>SUM(C22:C25)</f>
        <v>0</v>
      </c>
      <c r="D26" s="77">
        <f>SUM(D22:D25)</f>
        <v>0</v>
      </c>
      <c r="E26" s="75" t="s">
        <v>13</v>
      </c>
      <c r="F26" s="4">
        <f>SUM(F22:F25)</f>
        <v>0</v>
      </c>
      <c r="G26" s="77">
        <f>SUM(G22:G25)</f>
        <v>0</v>
      </c>
      <c r="H26" s="75" t="s">
        <v>13</v>
      </c>
      <c r="I26" s="4">
        <f>SUM(I22:I25)</f>
        <v>0</v>
      </c>
      <c r="J26" s="4">
        <f>SUM(J22:J25)</f>
        <v>0</v>
      </c>
      <c r="K26" s="5"/>
      <c r="L26" s="104" t="s">
        <v>13</v>
      </c>
      <c r="M26" s="4">
        <f>SUM(M22:M25)</f>
        <v>0</v>
      </c>
      <c r="N26" s="61">
        <f>SUM(N22:N25)</f>
        <v>0</v>
      </c>
      <c r="O26" s="63"/>
    </row>
    <row r="27" spans="1:20" x14ac:dyDescent="0.2">
      <c r="A27" s="134"/>
      <c r="B27" s="135"/>
      <c r="C27" s="135"/>
      <c r="D27" s="136">
        <f>SUM(D23:D25)</f>
        <v>0</v>
      </c>
      <c r="E27" s="135"/>
      <c r="F27" s="135"/>
      <c r="G27" s="135"/>
      <c r="H27" s="135"/>
      <c r="I27" s="135"/>
      <c r="J27" s="136">
        <f>SUM(J23:J25)</f>
        <v>0</v>
      </c>
      <c r="K27" s="135"/>
      <c r="L27" s="135"/>
      <c r="M27" s="135"/>
      <c r="N27" s="137">
        <f>SUM(N23:N25)</f>
        <v>0</v>
      </c>
    </row>
    <row r="28" spans="1:20" x14ac:dyDescent="0.2">
      <c r="A28" s="24"/>
      <c r="B28" s="24"/>
      <c r="C28" s="24"/>
      <c r="D28" s="78"/>
      <c r="E28" s="24"/>
      <c r="F28" s="24"/>
      <c r="G28" s="24"/>
      <c r="H28" s="24"/>
      <c r="I28" s="24"/>
      <c r="J28" s="78"/>
      <c r="K28" s="24"/>
      <c r="L28" s="135"/>
      <c r="M28" s="24"/>
      <c r="N28" s="141"/>
    </row>
    <row r="29" spans="1:20" x14ac:dyDescent="0.2">
      <c r="A29" s="24"/>
      <c r="B29" s="24"/>
      <c r="C29" s="24"/>
      <c r="D29" s="78"/>
      <c r="E29" s="24"/>
      <c r="F29" s="24"/>
      <c r="G29" s="24"/>
      <c r="H29" s="169" t="s">
        <v>16</v>
      </c>
      <c r="I29" s="169"/>
      <c r="J29" s="169"/>
      <c r="K29" s="170"/>
      <c r="L29" s="28"/>
      <c r="N29" s="8"/>
      <c r="O29" s="8"/>
      <c r="P29" s="78"/>
      <c r="Q29" s="24"/>
      <c r="R29" s="24"/>
      <c r="S29" s="24"/>
      <c r="T29" s="141"/>
    </row>
    <row r="30" spans="1:20" x14ac:dyDescent="0.2">
      <c r="A30" s="24"/>
      <c r="B30" s="24"/>
      <c r="C30" s="24"/>
      <c r="D30" s="78"/>
      <c r="E30" s="24"/>
      <c r="F30" s="24"/>
      <c r="G30" s="24"/>
      <c r="H30" s="24"/>
      <c r="I30" s="8"/>
      <c r="J30" s="171" t="s">
        <v>17</v>
      </c>
      <c r="K30" s="172"/>
      <c r="L30" s="30"/>
      <c r="N30" s="31" t="s">
        <v>77</v>
      </c>
      <c r="P30" s="78"/>
      <c r="Q30" s="24"/>
      <c r="R30" s="24"/>
      <c r="S30" s="24"/>
      <c r="T30" s="141"/>
    </row>
    <row r="31" spans="1:20" x14ac:dyDescent="0.2">
      <c r="A31" s="8"/>
      <c r="B31" s="8"/>
      <c r="C31" s="8"/>
      <c r="D31" s="79"/>
      <c r="E31" s="24"/>
      <c r="F31" s="24"/>
      <c r="G31" s="24"/>
      <c r="H31" s="24"/>
      <c r="I31" s="24"/>
      <c r="J31" s="78"/>
      <c r="K31" s="24"/>
      <c r="L31" s="24"/>
      <c r="M31" s="8"/>
      <c r="N31" s="66"/>
    </row>
    <row r="32" spans="1:20" x14ac:dyDescent="0.2">
      <c r="A32" s="8"/>
      <c r="B32" s="8"/>
      <c r="C32" s="8"/>
      <c r="D32" s="79"/>
      <c r="E32" s="24"/>
      <c r="F32" s="24"/>
      <c r="G32" s="24"/>
      <c r="H32" s="24"/>
      <c r="I32" s="24"/>
      <c r="J32" s="78"/>
      <c r="K32" s="24"/>
      <c r="L32" s="24"/>
      <c r="M32" s="8"/>
      <c r="N32" s="66"/>
    </row>
    <row r="33" spans="1:14" ht="15" customHeight="1" x14ac:dyDescent="0.2">
      <c r="A33" s="162" t="s">
        <v>74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4"/>
    </row>
    <row r="34" spans="1:14" ht="12.75" customHeight="1" x14ac:dyDescent="0.2">
      <c r="A34" s="138"/>
      <c r="B34" s="111"/>
      <c r="C34" s="111" t="s">
        <v>3</v>
      </c>
      <c r="D34" s="96"/>
      <c r="F34" s="111" t="s">
        <v>70</v>
      </c>
      <c r="G34" s="24"/>
      <c r="H34" s="96"/>
      <c r="I34" s="26"/>
      <c r="J34" s="26"/>
      <c r="K34" s="26"/>
      <c r="L34" s="173" t="s">
        <v>67</v>
      </c>
      <c r="M34" s="173"/>
      <c r="N34" s="174"/>
    </row>
    <row r="35" spans="1:14" ht="25.5" customHeight="1" x14ac:dyDescent="0.2">
      <c r="A35" s="23" t="s">
        <v>71</v>
      </c>
      <c r="B35" s="72" t="s">
        <v>72</v>
      </c>
      <c r="C35" s="59" t="s">
        <v>7</v>
      </c>
      <c r="D35" s="72" t="s">
        <v>8</v>
      </c>
      <c r="F35" s="23" t="s">
        <v>6</v>
      </c>
      <c r="G35" s="23" t="s">
        <v>7</v>
      </c>
      <c r="H35" s="23" t="s">
        <v>8</v>
      </c>
      <c r="I35" s="26"/>
      <c r="J35" s="26"/>
      <c r="K35" s="26"/>
      <c r="L35" s="23" t="s">
        <v>6</v>
      </c>
      <c r="M35" s="23" t="s">
        <v>7</v>
      </c>
      <c r="N35" s="23" t="s">
        <v>8</v>
      </c>
    </row>
    <row r="36" spans="1:14" ht="13.15" customHeight="1" x14ac:dyDescent="0.2">
      <c r="A36" s="112" t="s">
        <v>9</v>
      </c>
      <c r="B36" s="101">
        <v>1.5</v>
      </c>
      <c r="C36" s="113"/>
      <c r="D36" s="114">
        <f>C36*B36</f>
        <v>0</v>
      </c>
      <c r="F36" s="112" t="s">
        <v>9</v>
      </c>
      <c r="G36" s="115"/>
      <c r="H36" s="116">
        <f>G36*B36</f>
        <v>0</v>
      </c>
      <c r="I36" s="26"/>
      <c r="J36" s="26"/>
      <c r="K36" s="26"/>
      <c r="L36" s="107" t="s">
        <v>9</v>
      </c>
      <c r="M36" s="1"/>
      <c r="N36" s="22">
        <f>M36*B36</f>
        <v>0</v>
      </c>
    </row>
    <row r="37" spans="1:14" ht="13.15" customHeight="1" x14ac:dyDescent="0.2">
      <c r="A37" s="112" t="s">
        <v>10</v>
      </c>
      <c r="B37" s="101">
        <v>1.9</v>
      </c>
      <c r="C37" s="113"/>
      <c r="D37" s="114">
        <f>C37*B37</f>
        <v>0</v>
      </c>
      <c r="F37" s="112" t="s">
        <v>10</v>
      </c>
      <c r="G37" s="115"/>
      <c r="H37" s="116">
        <f>G37*B37</f>
        <v>0</v>
      </c>
      <c r="I37" s="26"/>
      <c r="J37" s="26"/>
      <c r="K37" s="26"/>
      <c r="L37" s="107" t="s">
        <v>10</v>
      </c>
      <c r="M37" s="1"/>
      <c r="N37" s="22">
        <f>M37*B37</f>
        <v>0</v>
      </c>
    </row>
    <row r="38" spans="1:14" ht="12.6" customHeight="1" x14ac:dyDescent="0.2">
      <c r="A38" s="112" t="s">
        <v>11</v>
      </c>
      <c r="B38" s="101">
        <v>2.5</v>
      </c>
      <c r="C38" s="113"/>
      <c r="D38" s="114">
        <f>C38*B38</f>
        <v>0</v>
      </c>
      <c r="F38" s="112" t="s">
        <v>11</v>
      </c>
      <c r="G38" s="115"/>
      <c r="H38" s="116">
        <f>G38*B38</f>
        <v>0</v>
      </c>
      <c r="I38" s="26"/>
      <c r="J38" s="26"/>
      <c r="K38" s="26"/>
      <c r="L38" s="107" t="s">
        <v>11</v>
      </c>
      <c r="M38" s="1"/>
      <c r="N38" s="22">
        <f>M38*B38</f>
        <v>0</v>
      </c>
    </row>
    <row r="39" spans="1:14" x14ac:dyDescent="0.2">
      <c r="A39" s="117" t="s">
        <v>69</v>
      </c>
      <c r="B39" s="102">
        <v>3</v>
      </c>
      <c r="C39" s="118"/>
      <c r="D39" s="119">
        <f>C39*B39</f>
        <v>0</v>
      </c>
      <c r="F39" s="117" t="s">
        <v>12</v>
      </c>
      <c r="G39" s="120"/>
      <c r="H39" s="116">
        <f>G39*B39</f>
        <v>0</v>
      </c>
      <c r="I39" s="26"/>
      <c r="J39" s="26"/>
      <c r="K39" s="26"/>
      <c r="L39" s="107" t="s">
        <v>12</v>
      </c>
      <c r="M39" s="121"/>
      <c r="N39" s="22">
        <f>M39*B39</f>
        <v>0</v>
      </c>
    </row>
    <row r="40" spans="1:14" x14ac:dyDescent="0.2">
      <c r="A40" s="122" t="s">
        <v>13</v>
      </c>
      <c r="B40" s="123"/>
      <c r="C40" s="124">
        <f>SUM(C36:C39)</f>
        <v>0</v>
      </c>
      <c r="D40" s="125">
        <f>SUM(D36:D39)</f>
        <v>0</v>
      </c>
      <c r="F40" s="122" t="s">
        <v>13</v>
      </c>
      <c r="G40" s="126">
        <f>SUM(G36:G39)</f>
        <v>0</v>
      </c>
      <c r="H40" s="126">
        <f>SUM(H36:H39)</f>
        <v>0</v>
      </c>
      <c r="I40" s="26"/>
      <c r="J40" s="26"/>
      <c r="K40" s="26"/>
      <c r="L40" s="122" t="s">
        <v>13</v>
      </c>
      <c r="M40" s="126">
        <f>SUM(M36:M39)</f>
        <v>0</v>
      </c>
      <c r="N40" s="126">
        <f>SUM(N36:N39)</f>
        <v>0</v>
      </c>
    </row>
    <row r="41" spans="1:14" x14ac:dyDescent="0.2">
      <c r="A41" s="145"/>
      <c r="B41" s="146"/>
      <c r="C41" s="146"/>
      <c r="D41" s="147">
        <f>SUM(D37:D39)</f>
        <v>0</v>
      </c>
      <c r="E41" s="148"/>
      <c r="F41" s="146"/>
      <c r="G41" s="146"/>
      <c r="H41" s="149">
        <f>SUM(H37:H39)*0.67</f>
        <v>0</v>
      </c>
      <c r="I41" s="150"/>
      <c r="J41" s="150"/>
      <c r="K41" s="150"/>
      <c r="L41" s="151"/>
      <c r="M41" s="151"/>
      <c r="N41" s="152">
        <f>SUM(N37:N39)</f>
        <v>0</v>
      </c>
    </row>
    <row r="42" spans="1:14" ht="14.45" customHeight="1" x14ac:dyDescent="0.2">
      <c r="A42" s="139"/>
      <c r="B42" s="127"/>
      <c r="C42" s="127"/>
      <c r="D42" s="128"/>
      <c r="F42" s="127"/>
      <c r="G42" s="127"/>
      <c r="H42" s="128"/>
      <c r="I42" s="26"/>
      <c r="J42" s="26"/>
      <c r="K42" s="26"/>
      <c r="L42" s="108"/>
      <c r="M42" s="108"/>
      <c r="N42" s="140"/>
    </row>
    <row r="43" spans="1:14" ht="12.75" customHeight="1" x14ac:dyDescent="0.2">
      <c r="A43" s="138"/>
      <c r="B43" s="96"/>
      <c r="C43" s="111" t="s">
        <v>14</v>
      </c>
      <c r="D43" s="96"/>
      <c r="F43" s="111" t="s">
        <v>73</v>
      </c>
      <c r="G43" s="96"/>
      <c r="H43" s="96"/>
      <c r="I43" s="26"/>
      <c r="J43" s="26"/>
      <c r="K43" s="26"/>
      <c r="L43" s="175" t="s">
        <v>68</v>
      </c>
      <c r="M43" s="175"/>
      <c r="N43" s="176"/>
    </row>
    <row r="44" spans="1:14" ht="25.5" customHeight="1" x14ac:dyDescent="0.2">
      <c r="A44" s="23" t="s">
        <v>71</v>
      </c>
      <c r="B44" s="72" t="s">
        <v>72</v>
      </c>
      <c r="C44" s="59" t="s">
        <v>7</v>
      </c>
      <c r="D44" s="72" t="s">
        <v>8</v>
      </c>
      <c r="F44" s="23" t="s">
        <v>6</v>
      </c>
      <c r="G44" s="23" t="s">
        <v>7</v>
      </c>
      <c r="H44" s="23" t="s">
        <v>8</v>
      </c>
      <c r="I44" s="26"/>
      <c r="J44" s="26"/>
      <c r="K44" s="26"/>
      <c r="L44" s="23" t="s">
        <v>6</v>
      </c>
      <c r="M44" s="23" t="s">
        <v>7</v>
      </c>
      <c r="N44" s="23" t="s">
        <v>8</v>
      </c>
    </row>
    <row r="45" spans="1:14" ht="14.45" customHeight="1" x14ac:dyDescent="0.2">
      <c r="A45" s="112" t="s">
        <v>9</v>
      </c>
      <c r="B45" s="101">
        <v>1.3</v>
      </c>
      <c r="C45" s="113"/>
      <c r="D45" s="114">
        <f>C45*B45</f>
        <v>0</v>
      </c>
      <c r="F45" s="112" t="s">
        <v>9</v>
      </c>
      <c r="G45" s="115"/>
      <c r="H45" s="116">
        <f>G45*B45</f>
        <v>0</v>
      </c>
      <c r="I45" s="26"/>
      <c r="J45" s="26"/>
      <c r="K45" s="26"/>
      <c r="L45" s="107" t="s">
        <v>9</v>
      </c>
      <c r="M45" s="1"/>
      <c r="N45" s="22">
        <f>M45*B45</f>
        <v>0</v>
      </c>
    </row>
    <row r="46" spans="1:14" ht="14.45" customHeight="1" x14ac:dyDescent="0.2">
      <c r="A46" s="112" t="s">
        <v>10</v>
      </c>
      <c r="B46" s="101">
        <v>1.9</v>
      </c>
      <c r="C46" s="113"/>
      <c r="D46" s="114">
        <f>C46*B46</f>
        <v>0</v>
      </c>
      <c r="F46" s="112" t="s">
        <v>10</v>
      </c>
      <c r="G46" s="115"/>
      <c r="H46" s="116">
        <f>G46*B46</f>
        <v>0</v>
      </c>
      <c r="I46" s="26"/>
      <c r="J46" s="26"/>
      <c r="K46" s="26"/>
      <c r="L46" s="107" t="s">
        <v>10</v>
      </c>
      <c r="M46" s="1"/>
      <c r="N46" s="22">
        <f>M46*B46</f>
        <v>0</v>
      </c>
    </row>
    <row r="47" spans="1:14" x14ac:dyDescent="0.2">
      <c r="A47" s="112" t="s">
        <v>11</v>
      </c>
      <c r="B47" s="101">
        <v>2.4</v>
      </c>
      <c r="C47" s="113"/>
      <c r="D47" s="114">
        <f>C47*B47</f>
        <v>0</v>
      </c>
      <c r="F47" s="112" t="s">
        <v>11</v>
      </c>
      <c r="G47" s="115"/>
      <c r="H47" s="116">
        <f>G47*B47</f>
        <v>0</v>
      </c>
      <c r="I47" s="26"/>
      <c r="J47" s="26"/>
      <c r="K47" s="26"/>
      <c r="L47" s="107" t="s">
        <v>11</v>
      </c>
      <c r="M47" s="1"/>
      <c r="N47" s="22">
        <f>M47*B47</f>
        <v>0</v>
      </c>
    </row>
    <row r="48" spans="1:14" ht="14.45" customHeight="1" x14ac:dyDescent="0.2">
      <c r="A48" s="112" t="s">
        <v>69</v>
      </c>
      <c r="B48" s="101">
        <v>2.8</v>
      </c>
      <c r="C48" s="113"/>
      <c r="D48" s="114">
        <f>C48*B48</f>
        <v>0</v>
      </c>
      <c r="F48" s="112" t="s">
        <v>12</v>
      </c>
      <c r="G48" s="115"/>
      <c r="H48" s="116">
        <f>G48*B48</f>
        <v>0</v>
      </c>
      <c r="I48" s="26"/>
      <c r="J48" s="26"/>
      <c r="K48" s="26"/>
      <c r="L48" s="107" t="s">
        <v>12</v>
      </c>
      <c r="M48" s="1"/>
      <c r="N48" s="22">
        <f>M48*B48</f>
        <v>0</v>
      </c>
    </row>
    <row r="49" spans="1:14" ht="12.6" customHeight="1" x14ac:dyDescent="0.2">
      <c r="A49" s="122" t="s">
        <v>13</v>
      </c>
      <c r="B49" s="129"/>
      <c r="C49" s="124">
        <f>SUM(C45:C48)</f>
        <v>0</v>
      </c>
      <c r="D49" s="125">
        <f>SUM(D43:D48)</f>
        <v>0</v>
      </c>
      <c r="F49" s="122" t="s">
        <v>13</v>
      </c>
      <c r="G49" s="126">
        <f>SUM(G45:G48)</f>
        <v>0</v>
      </c>
      <c r="H49" s="126">
        <f>SUM(H44:H48)</f>
        <v>0</v>
      </c>
      <c r="I49" s="26"/>
      <c r="J49" s="26"/>
      <c r="K49" s="26"/>
      <c r="L49" s="103" t="s">
        <v>13</v>
      </c>
      <c r="M49" s="67">
        <f>SUM(M45:M48)</f>
        <v>0</v>
      </c>
      <c r="N49" s="67">
        <f>SUM(N45:N48)</f>
        <v>0</v>
      </c>
    </row>
    <row r="50" spans="1:14" ht="15.6" customHeight="1" x14ac:dyDescent="0.2">
      <c r="A50" s="153"/>
      <c r="B50" s="154"/>
      <c r="C50" s="155"/>
      <c r="D50" s="154">
        <f>SUM(D46:D48)</f>
        <v>0</v>
      </c>
      <c r="E50" s="156"/>
      <c r="F50" s="154"/>
      <c r="G50" s="154"/>
      <c r="H50" s="155">
        <f>SUM(H46:H48)*0.67</f>
        <v>0</v>
      </c>
      <c r="I50" s="157"/>
      <c r="J50" s="157"/>
      <c r="K50" s="156">
        <f>SUM(N46:N48)</f>
        <v>0</v>
      </c>
      <c r="L50" s="158"/>
      <c r="M50" s="158"/>
      <c r="N50" s="159">
        <f>SUM(N46:N48)</f>
        <v>0</v>
      </c>
    </row>
    <row r="51" spans="1:14" ht="14.45" customHeight="1" x14ac:dyDescent="0.2">
      <c r="A51" s="8"/>
      <c r="B51" s="8"/>
      <c r="C51" s="8"/>
      <c r="D51" s="79"/>
      <c r="E51" s="24"/>
      <c r="F51" s="24"/>
      <c r="G51" s="24"/>
      <c r="H51" s="24"/>
      <c r="I51" s="24"/>
      <c r="J51" s="78"/>
      <c r="K51" s="24"/>
      <c r="L51" s="18"/>
      <c r="M51" s="18"/>
      <c r="N51" s="18"/>
    </row>
    <row r="52" spans="1:14" s="68" customFormat="1" ht="14.45" customHeight="1" x14ac:dyDescent="0.2">
      <c r="A52" s="8"/>
      <c r="B52" s="8"/>
      <c r="C52" s="8"/>
      <c r="D52" s="79"/>
      <c r="E52" s="24"/>
      <c r="F52" s="24"/>
      <c r="G52" s="24"/>
      <c r="H52" s="24"/>
      <c r="I52" s="24"/>
      <c r="J52" s="78"/>
      <c r="K52" s="24"/>
      <c r="L52" s="96"/>
      <c r="M52" s="97"/>
      <c r="N52" s="98"/>
    </row>
    <row r="53" spans="1:14" x14ac:dyDescent="0.2">
      <c r="A53" s="25"/>
      <c r="B53" s="177" t="s">
        <v>43</v>
      </c>
      <c r="C53" s="178"/>
      <c r="D53" s="179"/>
      <c r="E53" s="67">
        <f>C18+F18+I18+C26+F26+I26+C40+G40+C49+G49</f>
        <v>0</v>
      </c>
      <c r="H53" s="26"/>
      <c r="I53" s="188"/>
      <c r="J53" s="188"/>
      <c r="K53" s="109"/>
      <c r="L53" s="18"/>
      <c r="M53" s="18"/>
      <c r="N53" s="18"/>
    </row>
    <row r="54" spans="1:14" ht="14.45" customHeight="1" x14ac:dyDescent="0.2">
      <c r="A54" s="24"/>
      <c r="B54" s="177" t="s">
        <v>44</v>
      </c>
      <c r="C54" s="178"/>
      <c r="D54" s="179"/>
      <c r="E54" s="4">
        <f>M18+M26+M40+M49</f>
        <v>0</v>
      </c>
      <c r="F54" s="8"/>
      <c r="G54" s="8"/>
      <c r="I54" s="8"/>
      <c r="L54" s="18"/>
      <c r="M54" s="18"/>
      <c r="N54" s="18"/>
    </row>
    <row r="55" spans="1:14" x14ac:dyDescent="0.2">
      <c r="A55" s="8"/>
      <c r="B55" s="177" t="s">
        <v>41</v>
      </c>
      <c r="C55" s="178"/>
      <c r="D55" s="179"/>
      <c r="E55" s="4">
        <f>E53-E54</f>
        <v>0</v>
      </c>
      <c r="F55" s="8"/>
      <c r="G55" s="8"/>
    </row>
    <row r="56" spans="1:14" x14ac:dyDescent="0.2">
      <c r="A56" s="8"/>
      <c r="B56" s="8"/>
      <c r="C56" s="8"/>
      <c r="D56" s="8"/>
      <c r="E56" s="8"/>
      <c r="F56" s="8"/>
      <c r="G56" s="8"/>
      <c r="H56" s="8"/>
    </row>
    <row r="57" spans="1:14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4" x14ac:dyDescent="0.2">
      <c r="A58" s="20" t="s">
        <v>18</v>
      </c>
      <c r="B58" s="8"/>
      <c r="C58" s="8"/>
      <c r="D58" s="8"/>
      <c r="E58" s="20"/>
      <c r="F58" s="8"/>
      <c r="G58" s="8"/>
      <c r="H58" s="20"/>
      <c r="I58" s="8"/>
      <c r="L58" s="8"/>
      <c r="M58" s="8"/>
    </row>
    <row r="59" spans="1:14" ht="14.45" customHeight="1" x14ac:dyDescent="0.2">
      <c r="A59" s="52"/>
      <c r="B59" s="177" t="s">
        <v>38</v>
      </c>
      <c r="C59" s="178"/>
      <c r="D59" s="179"/>
      <c r="E59" s="34">
        <f>+D40+H40+D49+H49+D18+G18+J18+D26+G26+J26-N18-N26-N40-N49</f>
        <v>0</v>
      </c>
    </row>
    <row r="60" spans="1:14" x14ac:dyDescent="0.2">
      <c r="A60" s="32"/>
      <c r="B60" s="33"/>
      <c r="C60" s="33"/>
      <c r="D60" s="5"/>
      <c r="L60" s="105"/>
      <c r="M60" s="105"/>
      <c r="N60" s="38"/>
    </row>
    <row r="61" spans="1:14" ht="14.45" customHeight="1" x14ac:dyDescent="0.2">
      <c r="A61" s="20" t="s">
        <v>47</v>
      </c>
      <c r="B61" s="8"/>
      <c r="C61" s="8"/>
      <c r="D61" s="8"/>
      <c r="J61" s="110"/>
      <c r="K61" s="110"/>
      <c r="L61" s="3"/>
      <c r="M61" s="3"/>
    </row>
    <row r="62" spans="1:14" ht="14.45" customHeight="1" x14ac:dyDescent="0.2">
      <c r="B62" s="177" t="s">
        <v>37</v>
      </c>
      <c r="C62" s="178"/>
      <c r="D62" s="179"/>
      <c r="E62" s="34">
        <f>D19+D27+J19+J27+D41+H41+D50+H50-N19-N27-N41-N50</f>
        <v>0</v>
      </c>
      <c r="F62" s="143"/>
      <c r="G62" s="143"/>
      <c r="H62" s="144"/>
      <c r="I62" s="18"/>
      <c r="J62" s="18"/>
      <c r="K62" s="18"/>
      <c r="L62" s="8"/>
      <c r="M62" s="8"/>
    </row>
    <row r="63" spans="1:14" x14ac:dyDescent="0.2">
      <c r="B63" s="177" t="s">
        <v>36</v>
      </c>
      <c r="C63" s="178"/>
      <c r="D63" s="179"/>
      <c r="E63" s="46">
        <f>F63+G63</f>
        <v>0</v>
      </c>
      <c r="F63" s="160">
        <f>ROUND((D19+J19+D41+H41-N19-N41)*13/1000,4)</f>
        <v>0</v>
      </c>
      <c r="G63" s="160">
        <f>ROUND((D27+J27+D50+H50-N27-N50)*8/1000,4)</f>
        <v>0</v>
      </c>
      <c r="H63" s="144"/>
      <c r="I63" s="18"/>
      <c r="J63" s="18"/>
      <c r="K63" s="18"/>
      <c r="L63" s="105"/>
      <c r="M63" s="105"/>
      <c r="N63" s="38"/>
    </row>
    <row r="64" spans="1:14" ht="14.45" customHeight="1" x14ac:dyDescent="0.2">
      <c r="B64" s="52"/>
      <c r="C64" s="52"/>
      <c r="D64" s="86"/>
      <c r="E64" s="35"/>
      <c r="F64" s="35"/>
      <c r="G64" s="35"/>
      <c r="H64" s="35"/>
      <c r="I64" s="8"/>
      <c r="J64" s="27" t="s">
        <v>16</v>
      </c>
      <c r="K64" s="27"/>
      <c r="L64" s="41">
        <f>L29</f>
        <v>0</v>
      </c>
      <c r="M64" s="8"/>
      <c r="N64" s="8"/>
    </row>
    <row r="65" spans="1:14" x14ac:dyDescent="0.2">
      <c r="B65" s="177" t="s">
        <v>80</v>
      </c>
      <c r="C65" s="178"/>
      <c r="D65" s="179"/>
      <c r="E65" s="206"/>
      <c r="F65" s="206"/>
      <c r="G65" s="206"/>
      <c r="H65" s="35"/>
      <c r="I65" s="8"/>
      <c r="J65" s="29" t="s">
        <v>17</v>
      </c>
      <c r="K65" s="29"/>
      <c r="L65" s="99">
        <f>L30</f>
        <v>0</v>
      </c>
      <c r="M65" s="8"/>
      <c r="N65" s="31" t="s">
        <v>78</v>
      </c>
    </row>
    <row r="66" spans="1:14" x14ac:dyDescent="0.2">
      <c r="B66" s="8"/>
      <c r="C66" s="8"/>
      <c r="D66" s="18"/>
      <c r="E66" s="8"/>
      <c r="F66" s="8"/>
      <c r="G66" s="8"/>
      <c r="H66" s="8"/>
      <c r="I66" s="18"/>
      <c r="J66" s="18"/>
      <c r="K66" s="18"/>
      <c r="L66" s="8"/>
      <c r="M66" s="8"/>
    </row>
    <row r="67" spans="1:14" x14ac:dyDescent="0.2">
      <c r="A67" s="36" t="s">
        <v>19</v>
      </c>
      <c r="B67" s="3"/>
      <c r="C67" s="3"/>
      <c r="D67" s="3"/>
      <c r="E67" s="3"/>
      <c r="F67" s="8"/>
      <c r="G67" s="8"/>
      <c r="H67" s="8"/>
      <c r="I67" s="8"/>
      <c r="J67" s="8"/>
      <c r="K67" s="8"/>
    </row>
    <row r="68" spans="1:14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43"/>
    </row>
    <row r="69" spans="1:14" x14ac:dyDescent="0.2">
      <c r="A69" s="20" t="s">
        <v>46</v>
      </c>
      <c r="B69" s="18"/>
      <c r="C69" s="8"/>
      <c r="D69" s="8"/>
      <c r="E69" s="8"/>
      <c r="F69" s="8"/>
      <c r="G69" s="8"/>
      <c r="H69" s="8"/>
      <c r="I69" s="8"/>
      <c r="J69" s="8"/>
      <c r="K69" s="8"/>
      <c r="L69" s="41"/>
      <c r="M69" s="8"/>
    </row>
    <row r="70" spans="1:14" x14ac:dyDescent="0.2">
      <c r="A70" s="37" t="s">
        <v>79</v>
      </c>
      <c r="B70" s="36"/>
      <c r="C70" s="36"/>
      <c r="D70" s="36"/>
      <c r="E70" s="36"/>
      <c r="F70" s="36"/>
      <c r="G70" s="36"/>
      <c r="L70" s="8"/>
      <c r="M70" s="8"/>
    </row>
    <row r="71" spans="1:14" ht="25.5" customHeight="1" x14ac:dyDescent="0.2">
      <c r="A71" s="168" t="s">
        <v>32</v>
      </c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8"/>
    </row>
    <row r="72" spans="1:14" x14ac:dyDescent="0.2">
      <c r="A72" s="37" t="s">
        <v>33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8"/>
      <c r="M72" s="8"/>
    </row>
    <row r="73" spans="1:14" x14ac:dyDescent="0.2">
      <c r="A73" s="37" t="s">
        <v>35</v>
      </c>
      <c r="B73" s="39"/>
      <c r="C73" s="40"/>
      <c r="D73" s="40"/>
      <c r="E73" s="40"/>
      <c r="F73" s="40"/>
      <c r="G73" s="40"/>
      <c r="H73" s="40"/>
      <c r="I73" s="8"/>
      <c r="J73" s="8"/>
      <c r="K73" s="8"/>
      <c r="L73" s="8"/>
      <c r="M73" s="8"/>
    </row>
    <row r="74" spans="1:14" ht="25.5" customHeight="1" x14ac:dyDescent="0.2">
      <c r="A74" s="201" t="s">
        <v>82</v>
      </c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8"/>
    </row>
    <row r="75" spans="1:14" x14ac:dyDescent="0.2">
      <c r="A75" s="37" t="s">
        <v>49</v>
      </c>
      <c r="B75" s="8"/>
      <c r="C75" s="8"/>
      <c r="D75" s="8"/>
      <c r="E75" s="8"/>
      <c r="F75" s="3"/>
      <c r="G75" s="3"/>
      <c r="H75" s="3"/>
      <c r="I75" s="3"/>
      <c r="J75" s="3"/>
      <c r="K75" s="3"/>
      <c r="L75" s="8"/>
      <c r="M75" s="8"/>
    </row>
    <row r="76" spans="1:14" ht="6.6" customHeight="1" x14ac:dyDescent="0.2">
      <c r="L76" s="8"/>
      <c r="M76" s="8"/>
    </row>
    <row r="77" spans="1:14" x14ac:dyDescent="0.2">
      <c r="A77" s="8"/>
      <c r="B77" s="8"/>
      <c r="C77" s="8"/>
      <c r="D77" s="8"/>
      <c r="E77" s="8"/>
      <c r="F77" s="8"/>
      <c r="G77" s="8"/>
    </row>
    <row r="78" spans="1:14" x14ac:dyDescent="0.2">
      <c r="A78" s="8"/>
      <c r="B78" s="8"/>
      <c r="C78" s="8"/>
      <c r="D78" s="8"/>
      <c r="E78" s="8"/>
      <c r="F78" s="8"/>
      <c r="G78" s="8"/>
    </row>
    <row r="79" spans="1:14" x14ac:dyDescent="0.2">
      <c r="A79" s="8"/>
      <c r="B79" s="8"/>
      <c r="C79" s="8"/>
      <c r="D79" s="8"/>
      <c r="E79" s="8"/>
      <c r="F79" s="8"/>
      <c r="G79" s="8"/>
      <c r="H79" s="8"/>
      <c r="I79" s="42"/>
      <c r="J79" s="41"/>
      <c r="K79" s="41"/>
      <c r="L79" s="8"/>
      <c r="M79" s="8"/>
    </row>
    <row r="80" spans="1:14" ht="14.45" customHeight="1" x14ac:dyDescent="0.2">
      <c r="A80" s="6"/>
      <c r="B80" s="7"/>
      <c r="C80" s="7"/>
      <c r="D80" s="7"/>
      <c r="E80" s="8"/>
      <c r="F80" s="8"/>
      <c r="G80" s="8"/>
      <c r="H80" s="8"/>
      <c r="I80" s="8"/>
      <c r="J80" s="8"/>
      <c r="K80" s="8"/>
      <c r="L80" s="8"/>
      <c r="M80" s="8"/>
    </row>
    <row r="81" spans="1:17" ht="18" x14ac:dyDescent="0.2">
      <c r="A81" s="6" t="s">
        <v>53</v>
      </c>
      <c r="B81" s="1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1:17" ht="14.25" customHeight="1" x14ac:dyDescent="0.2">
      <c r="A82" s="20"/>
      <c r="B82" s="18"/>
      <c r="C82" s="8"/>
      <c r="D82" s="8"/>
      <c r="E82" s="8"/>
      <c r="F82" s="8"/>
      <c r="G82" s="8"/>
      <c r="H82" s="8"/>
      <c r="I82" s="8"/>
      <c r="J82" s="8"/>
      <c r="K82" s="8"/>
    </row>
    <row r="83" spans="1:17" ht="42.75" customHeight="1" x14ac:dyDescent="0.2">
      <c r="A83" s="167"/>
      <c r="B83" s="167"/>
      <c r="C83" s="2" t="s">
        <v>20</v>
      </c>
      <c r="D83" s="2" t="s">
        <v>65</v>
      </c>
      <c r="E83" s="2" t="s">
        <v>50</v>
      </c>
      <c r="F83" s="2" t="s">
        <v>21</v>
      </c>
      <c r="G83" s="2" t="s">
        <v>22</v>
      </c>
      <c r="H83" s="2" t="s">
        <v>23</v>
      </c>
      <c r="I83" s="202" t="s">
        <v>24</v>
      </c>
      <c r="J83" s="203"/>
      <c r="K83" s="8"/>
    </row>
    <row r="84" spans="1:17" ht="14.45" customHeight="1" x14ac:dyDescent="0.2">
      <c r="A84" s="165" t="s">
        <v>25</v>
      </c>
      <c r="B84" s="166"/>
      <c r="C84" s="21">
        <v>7</v>
      </c>
      <c r="D84" s="44" t="s">
        <v>26</v>
      </c>
      <c r="E84" s="45">
        <v>22587</v>
      </c>
      <c r="F84" s="51">
        <f>E63</f>
        <v>0</v>
      </c>
      <c r="G84" s="46">
        <f>ROUND(F84*C84,4)</f>
        <v>0</v>
      </c>
      <c r="H84" s="47">
        <f>F84*E84</f>
        <v>0</v>
      </c>
      <c r="I84" s="199">
        <f>E84*G84</f>
        <v>0</v>
      </c>
      <c r="J84" s="200"/>
      <c r="K84" s="8"/>
    </row>
    <row r="85" spans="1:17" ht="4.5" customHeight="1" x14ac:dyDescent="0.2">
      <c r="A85" s="167"/>
      <c r="B85" s="167"/>
      <c r="C85" s="48"/>
      <c r="D85" s="21"/>
      <c r="E85" s="100"/>
      <c r="F85" s="22"/>
      <c r="G85" s="48"/>
      <c r="H85" s="47"/>
      <c r="I85" s="204"/>
      <c r="J85" s="205"/>
      <c r="K85" s="8"/>
    </row>
    <row r="86" spans="1:17" x14ac:dyDescent="0.2">
      <c r="A86" s="165" t="s">
        <v>27</v>
      </c>
      <c r="B86" s="166"/>
      <c r="C86" s="21">
        <v>5</v>
      </c>
      <c r="D86" s="21" t="s">
        <v>28</v>
      </c>
      <c r="E86" s="45">
        <v>31066</v>
      </c>
      <c r="F86" s="51">
        <f>E63</f>
        <v>0</v>
      </c>
      <c r="G86" s="46">
        <f>F86*C86</f>
        <v>0</v>
      </c>
      <c r="H86" s="47">
        <f>F86*E86</f>
        <v>0</v>
      </c>
      <c r="I86" s="199">
        <f>E86*G86</f>
        <v>0</v>
      </c>
      <c r="J86" s="200"/>
      <c r="K86" s="8"/>
    </row>
    <row r="87" spans="1:17" ht="4.5" customHeight="1" x14ac:dyDescent="0.2">
      <c r="A87" s="167"/>
      <c r="B87" s="167"/>
      <c r="C87" s="48"/>
      <c r="D87" s="21"/>
      <c r="E87" s="100"/>
      <c r="F87" s="22"/>
      <c r="G87" s="21"/>
      <c r="H87" s="47"/>
      <c r="I87" s="204"/>
      <c r="J87" s="205"/>
      <c r="K87" s="8"/>
    </row>
    <row r="88" spans="1:17" ht="14.25" customHeight="1" x14ac:dyDescent="0.2">
      <c r="A88" s="165" t="s">
        <v>52</v>
      </c>
      <c r="B88" s="166"/>
      <c r="C88" s="21">
        <v>2</v>
      </c>
      <c r="D88" s="21" t="s">
        <v>29</v>
      </c>
      <c r="E88" s="45">
        <v>31066</v>
      </c>
      <c r="F88" s="51">
        <f>E63*0.54</f>
        <v>0</v>
      </c>
      <c r="G88" s="46">
        <f>F88*C88</f>
        <v>0</v>
      </c>
      <c r="H88" s="47">
        <f>F88*E88</f>
        <v>0</v>
      </c>
      <c r="I88" s="199">
        <f>E88*G88</f>
        <v>0</v>
      </c>
      <c r="J88" s="200"/>
      <c r="K88" s="8"/>
    </row>
    <row r="89" spans="1:17" x14ac:dyDescent="0.2">
      <c r="B89" s="8"/>
      <c r="C89" s="8"/>
      <c r="D89" s="8"/>
      <c r="E89" s="8"/>
      <c r="F89" s="8"/>
      <c r="G89" s="8"/>
      <c r="H89" s="8"/>
      <c r="I89" s="8"/>
      <c r="J89" s="8"/>
      <c r="K89" s="8"/>
      <c r="Q89" s="142"/>
    </row>
    <row r="90" spans="1:17" x14ac:dyDescent="0.2">
      <c r="A90" s="49" t="s">
        <v>31</v>
      </c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7" x14ac:dyDescent="0.2">
      <c r="A91" s="36" t="s">
        <v>83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7" x14ac:dyDescent="0.2">
      <c r="A92" s="36" t="s">
        <v>51</v>
      </c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7" x14ac:dyDescent="0.2">
      <c r="A93" s="50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7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7" x14ac:dyDescent="0.2">
      <c r="I95" s="8"/>
      <c r="J95" s="27" t="s">
        <v>16</v>
      </c>
      <c r="K95" s="27"/>
      <c r="L95" s="41">
        <f>L29</f>
        <v>0</v>
      </c>
    </row>
    <row r="96" spans="1:17" x14ac:dyDescent="0.2">
      <c r="I96" s="8"/>
      <c r="J96" s="29" t="s">
        <v>17</v>
      </c>
      <c r="K96" s="29"/>
      <c r="L96" s="99">
        <f>L30</f>
        <v>0</v>
      </c>
      <c r="N96" s="31" t="s">
        <v>76</v>
      </c>
    </row>
    <row r="97" spans="1:9" x14ac:dyDescent="0.2">
      <c r="A97" s="53"/>
      <c r="B97" s="53"/>
      <c r="C97" s="53"/>
      <c r="D97" s="53"/>
      <c r="E97" s="53"/>
      <c r="F97" s="53"/>
      <c r="G97" s="53"/>
      <c r="H97" s="53"/>
      <c r="I97" s="53"/>
    </row>
    <row r="98" spans="1:9" x14ac:dyDescent="0.2">
      <c r="A98" s="53"/>
      <c r="B98" s="54"/>
      <c r="C98" s="54"/>
      <c r="D98" s="55"/>
      <c r="E98" s="56"/>
      <c r="F98" s="54"/>
      <c r="G98" s="57"/>
      <c r="H98" s="57"/>
      <c r="I98" s="57"/>
    </row>
    <row r="99" spans="1:9" x14ac:dyDescent="0.2">
      <c r="A99" s="53"/>
      <c r="B99" s="180" t="s">
        <v>54</v>
      </c>
      <c r="C99" s="181"/>
      <c r="D99" s="182"/>
      <c r="E99" s="91"/>
      <c r="F99" s="82"/>
      <c r="G99" s="82"/>
      <c r="H99" s="57"/>
      <c r="I99" s="57"/>
    </row>
    <row r="100" spans="1:9" x14ac:dyDescent="0.2">
      <c r="A100" s="53"/>
      <c r="B100" s="183" t="s">
        <v>80</v>
      </c>
      <c r="C100" s="184"/>
      <c r="D100" s="185"/>
      <c r="E100" s="207">
        <f>D65</f>
        <v>0</v>
      </c>
      <c r="F100" s="208"/>
      <c r="G100" s="209"/>
      <c r="H100" s="53"/>
      <c r="I100" s="53"/>
    </row>
    <row r="101" spans="1:9" x14ac:dyDescent="0.2">
      <c r="A101" s="53"/>
      <c r="B101" s="183" t="s">
        <v>55</v>
      </c>
      <c r="C101" s="184"/>
      <c r="D101" s="185"/>
      <c r="E101" s="93">
        <f>E62</f>
        <v>0</v>
      </c>
      <c r="F101" s="92"/>
      <c r="G101" s="92"/>
      <c r="H101" s="57"/>
      <c r="I101" s="57"/>
    </row>
    <row r="102" spans="1:9" x14ac:dyDescent="0.2">
      <c r="A102" s="53"/>
      <c r="B102" s="214"/>
      <c r="C102" s="215"/>
      <c r="D102" s="216"/>
      <c r="E102" s="89" t="s">
        <v>57</v>
      </c>
      <c r="F102" s="90" t="s">
        <v>27</v>
      </c>
      <c r="G102" s="90" t="s">
        <v>58</v>
      </c>
      <c r="H102" s="53"/>
      <c r="I102" s="53"/>
    </row>
    <row r="103" spans="1:9" x14ac:dyDescent="0.2">
      <c r="A103" s="53"/>
      <c r="B103" s="183" t="s">
        <v>21</v>
      </c>
      <c r="C103" s="184"/>
      <c r="D103" s="185"/>
      <c r="E103" s="87">
        <f>F84</f>
        <v>0</v>
      </c>
      <c r="F103" s="88">
        <f>F86</f>
        <v>0</v>
      </c>
      <c r="G103" s="88">
        <f>F88</f>
        <v>0</v>
      </c>
      <c r="H103" s="53"/>
      <c r="I103" s="53"/>
    </row>
    <row r="104" spans="1:9" x14ac:dyDescent="0.2">
      <c r="B104" s="183" t="s">
        <v>56</v>
      </c>
      <c r="C104" s="184"/>
      <c r="D104" s="185"/>
      <c r="E104" s="87">
        <f>G84</f>
        <v>0</v>
      </c>
      <c r="F104" s="88">
        <f>G86</f>
        <v>0</v>
      </c>
      <c r="G104" s="88">
        <f>G88</f>
        <v>0</v>
      </c>
    </row>
    <row r="105" spans="1:9" ht="18" x14ac:dyDescent="0.25">
      <c r="B105" s="83" t="s">
        <v>59</v>
      </c>
      <c r="C105" s="84"/>
      <c r="D105" s="84"/>
      <c r="E105" s="85"/>
      <c r="F105" s="82"/>
      <c r="G105" s="82"/>
    </row>
    <row r="106" spans="1:9" x14ac:dyDescent="0.2">
      <c r="B106" s="219" t="s">
        <v>60</v>
      </c>
      <c r="C106" s="220"/>
      <c r="D106" s="221" t="s">
        <v>61</v>
      </c>
      <c r="E106" s="222"/>
      <c r="F106" s="80"/>
      <c r="G106" s="82"/>
    </row>
    <row r="107" spans="1:9" ht="13.5" x14ac:dyDescent="0.2">
      <c r="B107" s="217" t="s">
        <v>62</v>
      </c>
      <c r="C107" s="218"/>
      <c r="D107" s="227" t="str">
        <f>IF(I84&gt;0,I84,"No contribution required")</f>
        <v>No contribution required</v>
      </c>
      <c r="E107" s="228"/>
      <c r="F107" s="81"/>
      <c r="G107" s="82"/>
    </row>
    <row r="108" spans="1:9" ht="13.5" x14ac:dyDescent="0.2">
      <c r="B108" s="217" t="s">
        <v>64</v>
      </c>
      <c r="C108" s="218"/>
      <c r="D108" s="223" t="str">
        <f>IF(I86&gt;0,I86,"No contribution required")</f>
        <v>No contribution required</v>
      </c>
      <c r="E108" s="224"/>
      <c r="F108" s="81"/>
      <c r="G108" s="82"/>
    </row>
    <row r="109" spans="1:9" ht="13.5" x14ac:dyDescent="0.2">
      <c r="B109" s="217" t="s">
        <v>63</v>
      </c>
      <c r="C109" s="218"/>
      <c r="D109" s="225" t="str">
        <f>IF(I88&gt;0,I88,"No contribution required")</f>
        <v>No contribution required</v>
      </c>
      <c r="E109" s="226"/>
      <c r="F109" s="81"/>
      <c r="G109" s="82"/>
    </row>
    <row r="110" spans="1:9" x14ac:dyDescent="0.2">
      <c r="A110" s="26"/>
      <c r="B110" s="94"/>
      <c r="C110" s="94"/>
      <c r="D110" s="26"/>
      <c r="E110" s="95"/>
      <c r="F110" s="81"/>
      <c r="G110" s="82"/>
    </row>
    <row r="111" spans="1:9" x14ac:dyDescent="0.2">
      <c r="B111" s="210" t="s">
        <v>30</v>
      </c>
      <c r="C111" s="211"/>
      <c r="D111" s="212" t="str">
        <f>IF(SUM(D107:E109)&gt;0,SUM(D107:E109),"£0")</f>
        <v>£0</v>
      </c>
      <c r="E111" s="213"/>
      <c r="F111" s="82"/>
      <c r="G111" s="82"/>
    </row>
  </sheetData>
  <mergeCells count="58">
    <mergeCell ref="E100:G100"/>
    <mergeCell ref="B104:D104"/>
    <mergeCell ref="B111:C111"/>
    <mergeCell ref="D111:E111"/>
    <mergeCell ref="B102:D102"/>
    <mergeCell ref="B109:C109"/>
    <mergeCell ref="B106:C106"/>
    <mergeCell ref="B107:C107"/>
    <mergeCell ref="B108:C108"/>
    <mergeCell ref="D106:E106"/>
    <mergeCell ref="D108:E108"/>
    <mergeCell ref="D109:E109"/>
    <mergeCell ref="D107:E107"/>
    <mergeCell ref="B103:D103"/>
    <mergeCell ref="I88:J88"/>
    <mergeCell ref="A88:B88"/>
    <mergeCell ref="B59:D59"/>
    <mergeCell ref="B62:D62"/>
    <mergeCell ref="B63:D63"/>
    <mergeCell ref="A87:B87"/>
    <mergeCell ref="A74:L74"/>
    <mergeCell ref="I83:J83"/>
    <mergeCell ref="I84:J84"/>
    <mergeCell ref="I85:J85"/>
    <mergeCell ref="I86:J86"/>
    <mergeCell ref="I87:J87"/>
    <mergeCell ref="B65:D65"/>
    <mergeCell ref="E65:G65"/>
    <mergeCell ref="B99:D99"/>
    <mergeCell ref="B100:D100"/>
    <mergeCell ref="B101:D101"/>
    <mergeCell ref="M1:N1"/>
    <mergeCell ref="B4:C4"/>
    <mergeCell ref="I53:J53"/>
    <mergeCell ref="D4:E4"/>
    <mergeCell ref="H2:L2"/>
    <mergeCell ref="A9:N9"/>
    <mergeCell ref="B53:D53"/>
    <mergeCell ref="B7:N7"/>
    <mergeCell ref="B5:N5"/>
    <mergeCell ref="B6:N6"/>
    <mergeCell ref="L12:N12"/>
    <mergeCell ref="H20:J20"/>
    <mergeCell ref="L20:N20"/>
    <mergeCell ref="H12:J12"/>
    <mergeCell ref="A33:N33"/>
    <mergeCell ref="A11:N11"/>
    <mergeCell ref="A86:B86"/>
    <mergeCell ref="A85:B85"/>
    <mergeCell ref="A83:B83"/>
    <mergeCell ref="A84:B84"/>
    <mergeCell ref="A71:L71"/>
    <mergeCell ref="H29:K29"/>
    <mergeCell ref="J30:K30"/>
    <mergeCell ref="L34:N34"/>
    <mergeCell ref="L43:N43"/>
    <mergeCell ref="B55:D55"/>
    <mergeCell ref="B54:D54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rowBreaks count="2" manualBreakCount="2">
    <brk id="31" max="13" man="1"/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Ryder</dc:creator>
  <cp:lastModifiedBy>Naomi Hoyland</cp:lastModifiedBy>
  <cp:lastPrinted>2016-03-31T10:46:49Z</cp:lastPrinted>
  <dcterms:created xsi:type="dcterms:W3CDTF">2007-10-02T10:34:55Z</dcterms:created>
  <dcterms:modified xsi:type="dcterms:W3CDTF">2025-04-01T11:52:06Z</dcterms:modified>
</cp:coreProperties>
</file>