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tsussex-my.sharepoint.com/personal/paul_beattie_westsussex_gov_uk/Documents/Downloads/Emily/"/>
    </mc:Choice>
  </mc:AlternateContent>
  <xr:revisionPtr revIDLastSave="1" documentId="8_{5419DAF3-D902-4535-8C56-2B40A1FFBAD3}" xr6:coauthVersionLast="47" xr6:coauthVersionMax="47" xr10:uidLastSave="{0BB9E452-8429-488C-8E2D-71E946A7DAFA}"/>
  <bookViews>
    <workbookView xWindow="2925" yWindow="435" windowWidth="22065" windowHeight="14115" xr2:uid="{244EA502-A28B-4675-9FC0-F70840F384F0}"/>
  </bookViews>
  <sheets>
    <sheet name="Your figures" sheetId="4" r:id="rId1"/>
    <sheet name="Option 1 Two per term" sheetId="1" r:id="rId2"/>
    <sheet name="Option 2 Monthly" sheetId="2" r:id="rId3"/>
    <sheet name="Sheet1" sheetId="5" state="hidden" r:id="rId4"/>
    <sheet name="Timeline" sheetId="7" r:id="rId5"/>
    <sheet name="Sheet1 (2)" sheetId="11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C31" i="4"/>
  <c r="C28" i="4"/>
  <c r="C25" i="4"/>
  <c r="C30" i="4"/>
  <c r="C27" i="4"/>
  <c r="C29" i="4"/>
  <c r="C26" i="4"/>
  <c r="C23" i="4"/>
  <c r="E31" i="4"/>
  <c r="E30" i="4"/>
  <c r="E29" i="4"/>
  <c r="E28" i="4"/>
  <c r="E27" i="4"/>
  <c r="E26" i="4"/>
  <c r="E25" i="4"/>
  <c r="E24" i="4"/>
  <c r="E23" i="4"/>
  <c r="D31" i="4"/>
  <c r="D30" i="4"/>
  <c r="D29" i="4"/>
  <c r="D28" i="4"/>
  <c r="D27" i="4"/>
  <c r="D26" i="4"/>
  <c r="D25" i="4"/>
  <c r="D24" i="4"/>
  <c r="D23" i="4"/>
  <c r="B8" i="2"/>
  <c r="B6" i="2"/>
  <c r="B5" i="2"/>
  <c r="B10" i="2"/>
  <c r="B11" i="2" l="1"/>
  <c r="B12" i="2"/>
  <c r="B10" i="4"/>
  <c r="D36" i="11" l="1"/>
  <c r="D2" i="2"/>
  <c r="D3" i="2" s="1"/>
  <c r="B2" i="1"/>
  <c r="E2" i="2"/>
  <c r="E3" i="2" s="1"/>
  <c r="E10" i="2"/>
  <c r="E11" i="2" s="1"/>
  <c r="D10" i="2"/>
  <c r="D11" i="2" s="1"/>
  <c r="F25" i="4"/>
  <c r="F24" i="4"/>
  <c r="F23" i="4"/>
  <c r="F28" i="4"/>
  <c r="F31" i="4"/>
  <c r="F27" i="4"/>
  <c r="F30" i="4"/>
  <c r="F29" i="4"/>
  <c r="F26" i="4"/>
  <c r="B8" i="1"/>
  <c r="C10" i="2"/>
  <c r="C2" i="2"/>
  <c r="C8" i="1"/>
  <c r="D8" i="1"/>
  <c r="B5" i="1"/>
  <c r="C5" i="2"/>
  <c r="C5" i="1"/>
  <c r="D5" i="2"/>
  <c r="D5" i="1"/>
  <c r="E5" i="2"/>
  <c r="C2" i="1"/>
  <c r="D2" i="1"/>
  <c r="D4" i="2" l="1"/>
  <c r="D2" i="11"/>
  <c r="B9" i="1"/>
  <c r="B3" i="1"/>
  <c r="D23" i="11"/>
  <c r="E4" i="2"/>
  <c r="D12" i="2"/>
  <c r="D13" i="2" s="1"/>
  <c r="E12" i="2"/>
  <c r="E13" i="2" s="1"/>
  <c r="D9" i="1"/>
  <c r="C9" i="1"/>
  <c r="D6" i="1"/>
  <c r="D3" i="1"/>
  <c r="C3" i="1"/>
  <c r="B6" i="1"/>
  <c r="C6" i="1"/>
  <c r="C3" i="2"/>
  <c r="F3" i="2" s="1"/>
  <c r="C8" i="2"/>
  <c r="D8" i="2"/>
  <c r="C11" i="2"/>
  <c r="C12" i="2" s="1"/>
  <c r="E8" i="2"/>
  <c r="F32" i="4"/>
  <c r="F10" i="2"/>
  <c r="D6" i="2"/>
  <c r="F2" i="2"/>
  <c r="E6" i="2"/>
  <c r="E7" i="2"/>
  <c r="E2" i="1"/>
  <c r="D2" i="5" s="1"/>
  <c r="C7" i="2"/>
  <c r="C6" i="2"/>
  <c r="E8" i="1"/>
  <c r="D36" i="5" s="1"/>
  <c r="F5" i="2"/>
  <c r="D7" i="2"/>
  <c r="E5" i="1"/>
  <c r="D15" i="5" s="1"/>
  <c r="D43" i="11" l="1"/>
  <c r="F36" i="5"/>
  <c r="F36" i="11"/>
  <c r="D9" i="11"/>
  <c r="F15" i="5"/>
  <c r="F15" i="11"/>
  <c r="D15" i="11"/>
  <c r="F2" i="5"/>
  <c r="F2" i="11"/>
  <c r="F6" i="5"/>
  <c r="F6" i="11"/>
  <c r="F12" i="2"/>
  <c r="C13" i="2"/>
  <c r="F13" i="2" s="1"/>
  <c r="C4" i="2"/>
  <c r="F4" i="2" s="1"/>
  <c r="F10" i="11" s="1"/>
  <c r="C9" i="2"/>
  <c r="D9" i="2"/>
  <c r="F8" i="2"/>
  <c r="E9" i="2"/>
  <c r="F11" i="2"/>
  <c r="E9" i="1"/>
  <c r="F6" i="2"/>
  <c r="F7" i="2"/>
  <c r="E6" i="1"/>
  <c r="E3" i="1"/>
  <c r="F49" i="5" l="1"/>
  <c r="F49" i="11"/>
  <c r="F44" i="5"/>
  <c r="F44" i="11"/>
  <c r="F40" i="5"/>
  <c r="F40" i="11"/>
  <c r="F27" i="5"/>
  <c r="F27" i="11"/>
  <c r="F23" i="5"/>
  <c r="F23" i="11"/>
  <c r="F19" i="5"/>
  <c r="F19" i="11"/>
  <c r="D55" i="11"/>
  <c r="E10" i="1"/>
  <c r="D43" i="5"/>
  <c r="E7" i="1"/>
  <c r="D23" i="5"/>
  <c r="B15" i="2"/>
  <c r="F10" i="5"/>
  <c r="E4" i="1"/>
  <c r="D9" i="5"/>
  <c r="B17" i="2"/>
  <c r="F9" i="2"/>
  <c r="F31" i="11" s="1"/>
  <c r="F55" i="11" l="1"/>
  <c r="E23" i="11" s="1"/>
  <c r="C23" i="11"/>
  <c r="C43" i="11"/>
  <c r="C36" i="11"/>
  <c r="C2" i="11"/>
  <c r="C15" i="11"/>
  <c r="C9" i="11"/>
  <c r="D55" i="5"/>
  <c r="B12" i="1"/>
  <c r="B18" i="2"/>
  <c r="F31" i="5"/>
  <c r="F55" i="5" s="1"/>
  <c r="B16" i="2"/>
  <c r="E44" i="11" l="1"/>
  <c r="E19" i="11"/>
  <c r="E6" i="11"/>
  <c r="E2" i="11"/>
  <c r="E36" i="11"/>
  <c r="E40" i="11"/>
  <c r="E10" i="11"/>
  <c r="E15" i="11"/>
  <c r="E31" i="11"/>
  <c r="E27" i="11"/>
  <c r="E49" i="11"/>
  <c r="E49" i="5"/>
  <c r="E44" i="5"/>
  <c r="E40" i="5"/>
  <c r="E36" i="5"/>
  <c r="E2" i="5"/>
  <c r="E6" i="5"/>
  <c r="E31" i="5"/>
  <c r="E27" i="5"/>
  <c r="E15" i="5"/>
  <c r="E10" i="5"/>
  <c r="E23" i="5"/>
  <c r="E19" i="5"/>
  <c r="C43" i="5"/>
  <c r="C15" i="5"/>
  <c r="C9" i="5"/>
  <c r="C2" i="5"/>
  <c r="C36" i="5"/>
  <c r="C23" i="5"/>
</calcChain>
</file>

<file path=xl/sharedStrings.xml><?xml version="1.0" encoding="utf-8"?>
<sst xmlns="http://schemas.openxmlformats.org/spreadsheetml/2006/main" count="140" uniqueCount="88">
  <si>
    <t>DAF</t>
  </si>
  <si>
    <t>Estimate the number of 9 month olds you claim for at any one time</t>
  </si>
  <si>
    <t>On average, how many hours of EYFE would each child claim per week?</t>
  </si>
  <si>
    <t>Estimate the number of 2 year olds you claim for at any one time</t>
  </si>
  <si>
    <t>On average, how many hours of Universal EYFE would each child claim per week?</t>
  </si>
  <si>
    <t>Estimate the number of 3 and 4 year olds you claim Universal EYFE for at any one time</t>
  </si>
  <si>
    <t>Estimate the number of 3 and 4 year olds you claim Extended EYFE for at any one time</t>
  </si>
  <si>
    <t>On average, how many hours of Extended EYFE would each child claim per week?</t>
  </si>
  <si>
    <t>How many claimants for Disability Access Fund in this age group?</t>
  </si>
  <si>
    <t>9 month olds</t>
  </si>
  <si>
    <t>2 year olds</t>
  </si>
  <si>
    <t>3 and 4 year olds</t>
  </si>
  <si>
    <t>Maximum number of hours of EYFE you offer for children eligible to access up to 15 hours per week?</t>
  </si>
  <si>
    <t>Number of weeks of EYFE you claim for in Spring</t>
  </si>
  <si>
    <t>Number of weeks of EYFE you claim for in Autumn</t>
  </si>
  <si>
    <t>Number of weeks of EYFE you claim for in Summer</t>
  </si>
  <si>
    <t>Total weeks per year</t>
  </si>
  <si>
    <t>Your pattern of delivery</t>
  </si>
  <si>
    <t>Total</t>
  </si>
  <si>
    <t xml:space="preserve">9 month olds </t>
  </si>
  <si>
    <t>Spring</t>
  </si>
  <si>
    <t>Summer</t>
  </si>
  <si>
    <t>Autumn</t>
  </si>
  <si>
    <t>Total funding per year</t>
  </si>
  <si>
    <t>Base funding</t>
  </si>
  <si>
    <t>How many claimants for Disability Access Fund in this age group per year?</t>
  </si>
  <si>
    <t>Estimated total funding per term</t>
  </si>
  <si>
    <t>Spring Estimate (Early Jan payment)</t>
  </si>
  <si>
    <t>Spring Actuals (Feb half-term payment)</t>
  </si>
  <si>
    <t>Summer Estimate (Late April payment)</t>
  </si>
  <si>
    <t>Summer Actuals (Early June payment)</t>
  </si>
  <si>
    <t>Autumn Estimate (Early September payment)</t>
  </si>
  <si>
    <t>Autumn Actuals (October half-term payment)</t>
  </si>
  <si>
    <t>Total for term</t>
  </si>
  <si>
    <t>Spring Actuals (March)</t>
  </si>
  <si>
    <t>Summer Actuals (August)</t>
  </si>
  <si>
    <t>Autumn Actuals (December)</t>
  </si>
  <si>
    <t>Total for month</t>
  </si>
  <si>
    <t>Total for year</t>
  </si>
  <si>
    <t>January Interim Payment A</t>
  </si>
  <si>
    <t>February Interim Payment B</t>
  </si>
  <si>
    <t>April  Interim Payment A</t>
  </si>
  <si>
    <t>May  Interim Payment B</t>
  </si>
  <si>
    <t>June  Interim Payment C</t>
  </si>
  <si>
    <t>July  Interim Payment D</t>
  </si>
  <si>
    <t>September  Interim Payment A</t>
  </si>
  <si>
    <t>October  Interim Payment B</t>
  </si>
  <si>
    <t>November  Interim Payment C</t>
  </si>
  <si>
    <t>Percentage of term to be paid</t>
  </si>
  <si>
    <t>Remaining funding owed for Spring Term</t>
  </si>
  <si>
    <t>Remaining funding owed for Summer Term</t>
  </si>
  <si>
    <t>Remaining funding owed for Autumn Term</t>
  </si>
  <si>
    <t>Payment</t>
  </si>
  <si>
    <t>On average, how many hours of EYFE do you claim for each child per week?</t>
  </si>
  <si>
    <t>Enter your estimated number of eligible children per term</t>
  </si>
  <si>
    <t>Total for Spring</t>
  </si>
  <si>
    <t>Total for Summer</t>
  </si>
  <si>
    <t>Total for Autumn</t>
  </si>
  <si>
    <t>Age group</t>
  </si>
  <si>
    <t>Term</t>
  </si>
  <si>
    <t>How many 9 month olds would be eligible for Early Years Pupil Premium (with included Deprivation Supplement)</t>
  </si>
  <si>
    <t>How many 2 year olds would be eligible for Early Years Pupil Premium (with included Deprivation Supplement)</t>
  </si>
  <si>
    <t>Estimate how many 3 and 4 year olds would be eligible for Early Years Pupil Premium (with included Deprivation Supplement)</t>
  </si>
  <si>
    <t>EYPP + DEP</t>
  </si>
  <si>
    <t>Option 1 - Two payments per term</t>
  </si>
  <si>
    <t>Option 2 - Monthly Payments</t>
  </si>
  <si>
    <t>Estimates for Two Payments providers and first payment for Monthly Payments providers released</t>
  </si>
  <si>
    <t>Second estimate payment for Monthly Payments providers released</t>
  </si>
  <si>
    <t>Actuals payment for Monthly Payments providers released</t>
  </si>
  <si>
    <t>Estimates for Two Payments providers and first payment for Monthly Payments providers released (Note: Cannot be released prior to 01/04/2025 due to financial year)</t>
  </si>
  <si>
    <t>Fourth estimate payment for Monthly Payments providers released</t>
  </si>
  <si>
    <t>Second estimate payment for Monthly Providers released</t>
  </si>
  <si>
    <t>Third estimate payment for Monthly Providers released</t>
  </si>
  <si>
    <t>Actuals for Monthly Payment Providers released</t>
  </si>
  <si>
    <t>Date</t>
  </si>
  <si>
    <t>Label</t>
  </si>
  <si>
    <t>Actuals payments for Two Payments providers released</t>
  </si>
  <si>
    <t>Actuals for Two Payments providers released. Third estimate payment for Monthly Payments providers released</t>
  </si>
  <si>
    <t>Position A</t>
  </si>
  <si>
    <t>Position B</t>
  </si>
  <si>
    <t>Maximum number of Extended hours of EYFE you offer for children eligible to access up to 30 hours per week?</t>
  </si>
  <si>
    <t>Option 2 Varied Estimates</t>
  </si>
  <si>
    <t>9 months plus hourly base rate</t>
  </si>
  <si>
    <t>2 year old hourly base rate</t>
  </si>
  <si>
    <t>3 and 4 year old hourly base rate</t>
  </si>
  <si>
    <t>Early Years Pupil Premium and Deprivation Supplement per hour</t>
  </si>
  <si>
    <t>Current hourly rates - April 2025 - March 2026</t>
  </si>
  <si>
    <t>Disability Access Fund (yearly)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</si>
</sst>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%"/>
  </numFmts>
  <fonts count="3" x14ac:knownFonts="1"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5" borderId="0" xfId="0" applyFill="1"/>
    <xf numFmtId="0" fontId="1" fillId="5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164" fontId="0" fillId="3" borderId="1" xfId="0" applyNumberFormat="1" applyFill="1" applyBorder="1"/>
    <xf numFmtId="164" fontId="1" fillId="3" borderId="1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0" fillId="3" borderId="2" xfId="0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wrapText="1"/>
    </xf>
    <xf numFmtId="165" fontId="0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/>
    <xf numFmtId="10" fontId="1" fillId="0" borderId="0" xfId="0" applyNumberFormat="1" applyFont="1"/>
    <xf numFmtId="10" fontId="0" fillId="0" borderId="0" xfId="0" applyNumberFormat="1" applyAlignment="1">
      <alignment wrapText="1"/>
    </xf>
    <xf numFmtId="10" fontId="0" fillId="0" borderId="0" xfId="0" applyNumberFormat="1"/>
    <xf numFmtId="10" fontId="1" fillId="0" borderId="0" xfId="0" applyNumberFormat="1" applyFont="1" applyAlignment="1">
      <alignment wrapText="1"/>
    </xf>
    <xf numFmtId="0" fontId="1" fillId="8" borderId="1" xfId="0" applyFont="1" applyFill="1" applyBorder="1" applyAlignment="1">
      <alignment wrapText="1"/>
    </xf>
    <xf numFmtId="8" fontId="1" fillId="8" borderId="1" xfId="0" applyNumberFormat="1" applyFont="1" applyFill="1" applyBorder="1" applyAlignment="1">
      <alignment wrapText="1"/>
    </xf>
    <xf numFmtId="6" fontId="1" fillId="8" borderId="1" xfId="0" applyNumberFormat="1" applyFont="1" applyFill="1" applyBorder="1"/>
    <xf numFmtId="16" fontId="0" fillId="0" borderId="0" xfId="0" applyNumberFormat="1"/>
    <xf numFmtId="16" fontId="1" fillId="0" borderId="0" xfId="0" applyNumberFormat="1" applyFont="1"/>
    <xf numFmtId="0" fontId="1" fillId="9" borderId="0" xfId="0" applyFont="1" applyFill="1" applyAlignment="1" applyProtection="1"/>
    <xf numFmtId="0" fontId="0" fillId="9" borderId="0" xfId="0" applyFill="1" applyAlignment="1" applyProtection="1">
      <alignment horizontal="center"/>
    </xf>
    <xf numFmtId="0" fontId="0" fillId="9" borderId="0" xfId="0" applyFill="1" applyProtection="1"/>
    <xf numFmtId="0" fontId="0" fillId="9" borderId="0" xfId="0" applyFill="1"/>
    <xf numFmtId="0" fontId="0" fillId="9" borderId="0" xfId="0" applyFill="1" applyAlignment="1">
      <alignment horizontal="center" wrapText="1"/>
    </xf>
    <xf numFmtId="0" fontId="0" fillId="9" borderId="0" xfId="0" applyFill="1" applyAlignment="1">
      <alignment wrapText="1"/>
    </xf>
    <xf numFmtId="0" fontId="0" fillId="9" borderId="1" xfId="0" applyFill="1" applyBorder="1"/>
    <xf numFmtId="0" fontId="1" fillId="9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wrapText="1"/>
    </xf>
    <xf numFmtId="164" fontId="1" fillId="9" borderId="0" xfId="0" applyNumberFormat="1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wrapText="1"/>
    </xf>
    <xf numFmtId="164" fontId="0" fillId="4" borderId="2" xfId="0" applyNumberFormat="1" applyFill="1" applyBorder="1"/>
    <xf numFmtId="0" fontId="2" fillId="9" borderId="0" xfId="0" applyFont="1" applyFill="1" applyBorder="1" applyAlignment="1">
      <alignment wrapText="1"/>
    </xf>
    <xf numFmtId="0" fontId="0" fillId="9" borderId="0" xfId="0" applyFill="1" applyBorder="1"/>
    <xf numFmtId="164" fontId="0" fillId="9" borderId="0" xfId="0" applyNumberFormat="1" applyFill="1" applyBorder="1"/>
    <xf numFmtId="0" fontId="1" fillId="8" borderId="2" xfId="0" applyFont="1" applyFill="1" applyBorder="1" applyAlignment="1">
      <alignment wrapText="1"/>
    </xf>
    <xf numFmtId="0" fontId="0" fillId="9" borderId="0" xfId="0" applyFill="1" applyBorder="1" applyAlignment="1" applyProtection="1">
      <alignment horizontal="center"/>
    </xf>
    <xf numFmtId="0" fontId="0" fillId="9" borderId="2" xfId="0" applyFill="1" applyBorder="1" applyProtection="1"/>
    <xf numFmtId="0" fontId="0" fillId="9" borderId="0" xfId="0" applyFill="1" applyBorder="1" applyProtection="1"/>
    <xf numFmtId="0" fontId="0" fillId="2" borderId="2" xfId="0" applyFill="1" applyBorder="1" applyAlignment="1" applyProtection="1">
      <alignment wrapText="1"/>
    </xf>
    <xf numFmtId="0" fontId="1" fillId="4" borderId="2" xfId="0" applyFont="1" applyFill="1" applyBorder="1"/>
    <xf numFmtId="0" fontId="0" fillId="8" borderId="2" xfId="0" applyFill="1" applyBorder="1"/>
    <xf numFmtId="0" fontId="0" fillId="8" borderId="2" xfId="0" applyFill="1" applyBorder="1" applyAlignment="1">
      <alignment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9" borderId="0" xfId="0" applyFont="1" applyFill="1" applyBorder="1" applyAlignment="1" applyProtection="1">
      <alignment wrapText="1"/>
    </xf>
    <xf numFmtId="0" fontId="1" fillId="9" borderId="0" xfId="0" applyFont="1" applyFill="1" applyBorder="1" applyAlignment="1" applyProtection="1">
      <alignment horizontal="center" vertical="top" wrapText="1"/>
    </xf>
    <xf numFmtId="0" fontId="1" fillId="9" borderId="0" xfId="0" applyFont="1" applyFill="1" applyBorder="1" applyAlignment="1" applyProtection="1">
      <alignment horizontal="center" vertical="center" wrapText="1"/>
    </xf>
    <xf numFmtId="164" fontId="0" fillId="9" borderId="0" xfId="0" applyNumberFormat="1" applyFill="1"/>
    <xf numFmtId="0" fontId="1" fillId="9" borderId="1" xfId="0" applyFont="1" applyFill="1" applyBorder="1"/>
    <xf numFmtId="0" fontId="1" fillId="9" borderId="1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top" wrapText="1"/>
    </xf>
    <xf numFmtId="0" fontId="0" fillId="2" borderId="4" xfId="0" applyFill="1" applyBorder="1" applyAlignment="1" applyProtection="1">
      <alignment horizontal="center"/>
    </xf>
    <xf numFmtId="0" fontId="1" fillId="9" borderId="0" xfId="0" applyFont="1" applyFill="1" applyAlignment="1">
      <alignment horizontal="right"/>
    </xf>
    <xf numFmtId="164" fontId="1" fillId="9" borderId="0" xfId="0" applyNumberFormat="1" applyFont="1" applyFill="1"/>
    <xf numFmtId="0" fontId="2" fillId="4" borderId="2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0">
    <dxf>
      <numFmt numFmtId="164" formatCode="&quot;£&quot;#,##0.00"/>
    </dxf>
    <dxf>
      <numFmt numFmtId="14" formatCode="0.00%"/>
    </dxf>
    <dxf>
      <numFmt numFmtId="164" formatCode="&quot;£&quot;#,##0.00"/>
    </dxf>
    <dxf>
      <numFmt numFmtId="14" formatCode="0.00%"/>
    </dxf>
    <dxf>
      <numFmt numFmtId="19" formatCode="dd/mm/yyyy"/>
    </dxf>
    <dxf>
      <numFmt numFmtId="164" formatCode="&quot;£&quot;#,##0.00"/>
    </dxf>
    <dxf>
      <numFmt numFmtId="14" formatCode="0.00%"/>
    </dxf>
    <dxf>
      <numFmt numFmtId="164" formatCode="&quot;£&quot;#,##0.00"/>
    </dxf>
    <dxf>
      <numFmt numFmtId="14" formatCode="0.00%"/>
    </dxf>
    <dxf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Sheet1!$B$2:$B$54</c:f>
            </c:numRef>
          </c:yVal>
          <c:smooth val="0"/>
          <c:extLst>
            <c:ext xmlns:c16="http://schemas.microsoft.com/office/drawing/2014/chart" uri="{C3380CC4-5D6E-409C-BE32-E72D297353CC}">
              <c16:uniqueId val="{00000000-E2E6-45AC-9ACD-708B05680B4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Sheet1!$C$2:$C$54</c:f>
            </c:numRef>
          </c:yVal>
          <c:smooth val="0"/>
          <c:extLst>
            <c:ext xmlns:c16="http://schemas.microsoft.com/office/drawing/2014/chart" uri="{C3380CC4-5D6E-409C-BE32-E72D297353CC}">
              <c16:uniqueId val="{00000001-E2E6-45AC-9ACD-708B05680B46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Sheet1!$F$2:$F$54</c:f>
              <c:numCache>
                <c:formatCode>"£"#,##0.00</c:formatCode>
                <c:ptCount val="53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4">
                  <c:v>0</c:v>
                </c:pt>
                <c:pt idx="38">
                  <c:v>0</c:v>
                </c:pt>
                <c:pt idx="42">
                  <c:v>0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E6-45AC-9ACD-708B0568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985256"/>
        <c:axId val="89598417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Sheet1!$A$2:$A$54</c15:sqref>
                        </c15:formulaRef>
                      </c:ext>
                    </c:extLst>
                    <c:numCache>
                      <c:formatCode>d\-mmm</c:formatCode>
                      <c:ptCount val="53"/>
                      <c:pt idx="0">
                        <c:v>45656</c:v>
                      </c:pt>
                      <c:pt idx="1">
                        <c:v>45663</c:v>
                      </c:pt>
                      <c:pt idx="2">
                        <c:v>45670</c:v>
                      </c:pt>
                      <c:pt idx="3">
                        <c:v>45677</c:v>
                      </c:pt>
                      <c:pt idx="4">
                        <c:v>45684</c:v>
                      </c:pt>
                      <c:pt idx="5">
                        <c:v>45691</c:v>
                      </c:pt>
                      <c:pt idx="6">
                        <c:v>45698</c:v>
                      </c:pt>
                      <c:pt idx="7">
                        <c:v>45705</c:v>
                      </c:pt>
                      <c:pt idx="8">
                        <c:v>45712</c:v>
                      </c:pt>
                      <c:pt idx="9">
                        <c:v>45719</c:v>
                      </c:pt>
                      <c:pt idx="10">
                        <c:v>45726</c:v>
                      </c:pt>
                      <c:pt idx="11">
                        <c:v>45733</c:v>
                      </c:pt>
                      <c:pt idx="12">
                        <c:v>45740</c:v>
                      </c:pt>
                      <c:pt idx="13">
                        <c:v>45747</c:v>
                      </c:pt>
                      <c:pt idx="14">
                        <c:v>45754</c:v>
                      </c:pt>
                      <c:pt idx="15">
                        <c:v>45761</c:v>
                      </c:pt>
                      <c:pt idx="16">
                        <c:v>45768</c:v>
                      </c:pt>
                      <c:pt idx="17">
                        <c:v>45775</c:v>
                      </c:pt>
                      <c:pt idx="18">
                        <c:v>45782</c:v>
                      </c:pt>
                      <c:pt idx="19">
                        <c:v>45789</c:v>
                      </c:pt>
                      <c:pt idx="20">
                        <c:v>45796</c:v>
                      </c:pt>
                      <c:pt idx="21">
                        <c:v>45803</c:v>
                      </c:pt>
                      <c:pt idx="22">
                        <c:v>45810</c:v>
                      </c:pt>
                      <c:pt idx="23">
                        <c:v>45817</c:v>
                      </c:pt>
                      <c:pt idx="24">
                        <c:v>45824</c:v>
                      </c:pt>
                      <c:pt idx="25">
                        <c:v>45831</c:v>
                      </c:pt>
                      <c:pt idx="26">
                        <c:v>45838</c:v>
                      </c:pt>
                      <c:pt idx="27">
                        <c:v>45845</c:v>
                      </c:pt>
                      <c:pt idx="28">
                        <c:v>45852</c:v>
                      </c:pt>
                      <c:pt idx="29">
                        <c:v>45859</c:v>
                      </c:pt>
                      <c:pt idx="30">
                        <c:v>45866</c:v>
                      </c:pt>
                      <c:pt idx="31">
                        <c:v>45873</c:v>
                      </c:pt>
                      <c:pt idx="32">
                        <c:v>45880</c:v>
                      </c:pt>
                      <c:pt idx="33">
                        <c:v>45887</c:v>
                      </c:pt>
                      <c:pt idx="34">
                        <c:v>45894</c:v>
                      </c:pt>
                      <c:pt idx="35">
                        <c:v>45901</c:v>
                      </c:pt>
                      <c:pt idx="36">
                        <c:v>45908</c:v>
                      </c:pt>
                      <c:pt idx="37">
                        <c:v>45915</c:v>
                      </c:pt>
                      <c:pt idx="38">
                        <c:v>45922</c:v>
                      </c:pt>
                      <c:pt idx="39">
                        <c:v>45929</c:v>
                      </c:pt>
                      <c:pt idx="40">
                        <c:v>45936</c:v>
                      </c:pt>
                      <c:pt idx="41">
                        <c:v>45943</c:v>
                      </c:pt>
                      <c:pt idx="42">
                        <c:v>45950</c:v>
                      </c:pt>
                      <c:pt idx="43">
                        <c:v>45957</c:v>
                      </c:pt>
                      <c:pt idx="44">
                        <c:v>45964</c:v>
                      </c:pt>
                      <c:pt idx="45">
                        <c:v>45971</c:v>
                      </c:pt>
                      <c:pt idx="46">
                        <c:v>45978</c:v>
                      </c:pt>
                      <c:pt idx="47">
                        <c:v>45985</c:v>
                      </c:pt>
                      <c:pt idx="48">
                        <c:v>45992</c:v>
                      </c:pt>
                      <c:pt idx="49">
                        <c:v>45999</c:v>
                      </c:pt>
                      <c:pt idx="50">
                        <c:v>46006</c:v>
                      </c:pt>
                      <c:pt idx="51">
                        <c:v>46013</c:v>
                      </c:pt>
                      <c:pt idx="52">
                        <c:v>46020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Sheet1!$D$2:$D$54</c15:sqref>
                        </c15:formulaRef>
                      </c:ext>
                    </c:extLst>
                    <c:numCache>
                      <c:formatCode>"£"#,##0.00</c:formatCode>
                      <c:ptCount val="53"/>
                      <c:pt idx="0">
                        <c:v>0</c:v>
                      </c:pt>
                      <c:pt idx="7">
                        <c:v>0</c:v>
                      </c:pt>
                      <c:pt idx="13">
                        <c:v>0</c:v>
                      </c:pt>
                      <c:pt idx="21">
                        <c:v>0</c:v>
                      </c:pt>
                      <c:pt idx="34">
                        <c:v>0</c:v>
                      </c:pt>
                      <c:pt idx="4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E2E6-45AC-9ACD-708B05680B46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Sheet1!$A$2:$A$54</c15:sqref>
                        </c15:formulaRef>
                      </c:ext>
                    </c:extLst>
                    <c:numCache>
                      <c:formatCode>d\-mmm</c:formatCode>
                      <c:ptCount val="53"/>
                      <c:pt idx="0">
                        <c:v>45656</c:v>
                      </c:pt>
                      <c:pt idx="1">
                        <c:v>45663</c:v>
                      </c:pt>
                      <c:pt idx="2">
                        <c:v>45670</c:v>
                      </c:pt>
                      <c:pt idx="3">
                        <c:v>45677</c:v>
                      </c:pt>
                      <c:pt idx="4">
                        <c:v>45684</c:v>
                      </c:pt>
                      <c:pt idx="5">
                        <c:v>45691</c:v>
                      </c:pt>
                      <c:pt idx="6">
                        <c:v>45698</c:v>
                      </c:pt>
                      <c:pt idx="7">
                        <c:v>45705</c:v>
                      </c:pt>
                      <c:pt idx="8">
                        <c:v>45712</c:v>
                      </c:pt>
                      <c:pt idx="9">
                        <c:v>45719</c:v>
                      </c:pt>
                      <c:pt idx="10">
                        <c:v>45726</c:v>
                      </c:pt>
                      <c:pt idx="11">
                        <c:v>45733</c:v>
                      </c:pt>
                      <c:pt idx="12">
                        <c:v>45740</c:v>
                      </c:pt>
                      <c:pt idx="13">
                        <c:v>45747</c:v>
                      </c:pt>
                      <c:pt idx="14">
                        <c:v>45754</c:v>
                      </c:pt>
                      <c:pt idx="15">
                        <c:v>45761</c:v>
                      </c:pt>
                      <c:pt idx="16">
                        <c:v>45768</c:v>
                      </c:pt>
                      <c:pt idx="17">
                        <c:v>45775</c:v>
                      </c:pt>
                      <c:pt idx="18">
                        <c:v>45782</c:v>
                      </c:pt>
                      <c:pt idx="19">
                        <c:v>45789</c:v>
                      </c:pt>
                      <c:pt idx="20">
                        <c:v>45796</c:v>
                      </c:pt>
                      <c:pt idx="21">
                        <c:v>45803</c:v>
                      </c:pt>
                      <c:pt idx="22">
                        <c:v>45810</c:v>
                      </c:pt>
                      <c:pt idx="23">
                        <c:v>45817</c:v>
                      </c:pt>
                      <c:pt idx="24">
                        <c:v>45824</c:v>
                      </c:pt>
                      <c:pt idx="25">
                        <c:v>45831</c:v>
                      </c:pt>
                      <c:pt idx="26">
                        <c:v>45838</c:v>
                      </c:pt>
                      <c:pt idx="27">
                        <c:v>45845</c:v>
                      </c:pt>
                      <c:pt idx="28">
                        <c:v>45852</c:v>
                      </c:pt>
                      <c:pt idx="29">
                        <c:v>45859</c:v>
                      </c:pt>
                      <c:pt idx="30">
                        <c:v>45866</c:v>
                      </c:pt>
                      <c:pt idx="31">
                        <c:v>45873</c:v>
                      </c:pt>
                      <c:pt idx="32">
                        <c:v>45880</c:v>
                      </c:pt>
                      <c:pt idx="33">
                        <c:v>45887</c:v>
                      </c:pt>
                      <c:pt idx="34">
                        <c:v>45894</c:v>
                      </c:pt>
                      <c:pt idx="35">
                        <c:v>45901</c:v>
                      </c:pt>
                      <c:pt idx="36">
                        <c:v>45908</c:v>
                      </c:pt>
                      <c:pt idx="37">
                        <c:v>45915</c:v>
                      </c:pt>
                      <c:pt idx="38">
                        <c:v>45922</c:v>
                      </c:pt>
                      <c:pt idx="39">
                        <c:v>45929</c:v>
                      </c:pt>
                      <c:pt idx="40">
                        <c:v>45936</c:v>
                      </c:pt>
                      <c:pt idx="41">
                        <c:v>45943</c:v>
                      </c:pt>
                      <c:pt idx="42">
                        <c:v>45950</c:v>
                      </c:pt>
                      <c:pt idx="43">
                        <c:v>45957</c:v>
                      </c:pt>
                      <c:pt idx="44">
                        <c:v>45964</c:v>
                      </c:pt>
                      <c:pt idx="45">
                        <c:v>45971</c:v>
                      </c:pt>
                      <c:pt idx="46">
                        <c:v>45978</c:v>
                      </c:pt>
                      <c:pt idx="47">
                        <c:v>45985</c:v>
                      </c:pt>
                      <c:pt idx="48">
                        <c:v>45992</c:v>
                      </c:pt>
                      <c:pt idx="49">
                        <c:v>45999</c:v>
                      </c:pt>
                      <c:pt idx="50">
                        <c:v>46006</c:v>
                      </c:pt>
                      <c:pt idx="51">
                        <c:v>46013</c:v>
                      </c:pt>
                      <c:pt idx="52">
                        <c:v>46020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Sheet1!$E$2:$E$54</c15:sqref>
                        </c15:formulaRef>
                      </c:ext>
                    </c:extLst>
                    <c:numCache>
                      <c:formatCode>0.00%</c:formatCode>
                      <c:ptCount val="53"/>
                      <c:pt idx="0">
                        <c:v>0</c:v>
                      </c:pt>
                      <c:pt idx="4">
                        <c:v>0</c:v>
                      </c:pt>
                      <c:pt idx="8">
                        <c:v>0</c:v>
                      </c:pt>
                      <c:pt idx="13">
                        <c:v>0</c:v>
                      </c:pt>
                      <c:pt idx="17">
                        <c:v>0</c:v>
                      </c:pt>
                      <c:pt idx="21">
                        <c:v>0</c:v>
                      </c:pt>
                      <c:pt idx="25">
                        <c:v>0</c:v>
                      </c:pt>
                      <c:pt idx="29">
                        <c:v>0</c:v>
                      </c:pt>
                      <c:pt idx="34">
                        <c:v>0</c:v>
                      </c:pt>
                      <c:pt idx="38">
                        <c:v>0</c:v>
                      </c:pt>
                      <c:pt idx="42">
                        <c:v>0</c:v>
                      </c:pt>
                      <c:pt idx="4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E6-45AC-9ACD-708B05680B46}"/>
                  </c:ext>
                </c:extLst>
              </c15:ser>
            </c15:filteredScatterSeries>
          </c:ext>
        </c:extLst>
      </c:scatterChart>
      <c:valAx>
        <c:axId val="89598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84176"/>
        <c:crosses val="autoZero"/>
        <c:crossBetween val="midCat"/>
      </c:valAx>
      <c:valAx>
        <c:axId val="8959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85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Label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Sheet1!$B$2:$B$54</c:f>
            </c:numRef>
          </c:yVal>
          <c:smooth val="0"/>
          <c:extLst>
            <c:ext xmlns:c16="http://schemas.microsoft.com/office/drawing/2014/chart" uri="{C3380CC4-5D6E-409C-BE32-E72D297353CC}">
              <c16:uniqueId val="{00000000-608C-48DC-ACDC-ED9DDBD5FD0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Position A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Sheet1!$C$2:$C$54</c:f>
            </c:numRef>
          </c:yVal>
          <c:smooth val="0"/>
          <c:extLst>
            <c:ext xmlns:c16="http://schemas.microsoft.com/office/drawing/2014/chart" uri="{C3380CC4-5D6E-409C-BE32-E72D297353CC}">
              <c16:uniqueId val="{00000001-608C-48DC-ACDC-ED9DDBD5FD0A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Option 1 - Two payments per term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Sheet1!$D$2:$D$54</c:f>
              <c:numCache>
                <c:formatCode>"£"#,##0.00</c:formatCode>
                <c:ptCount val="53"/>
                <c:pt idx="0">
                  <c:v>0</c:v>
                </c:pt>
                <c:pt idx="7">
                  <c:v>0</c:v>
                </c:pt>
                <c:pt idx="13">
                  <c:v>0</c:v>
                </c:pt>
                <c:pt idx="21">
                  <c:v>0</c:v>
                </c:pt>
                <c:pt idx="34">
                  <c:v>0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8C-48DC-ACDC-ED9DDBD5F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769080"/>
        <c:axId val="898770160"/>
      </c:scatterChart>
      <c:valAx>
        <c:axId val="898769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70160"/>
        <c:crosses val="autoZero"/>
        <c:crossBetween val="midCat"/>
      </c:valAx>
      <c:valAx>
        <c:axId val="89877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69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Option 2 - Monthly payments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914278379705608E-2"/>
          <c:y val="0.2648929663608563"/>
          <c:w val="0.92337517638614031"/>
          <c:h val="0.62380264393556306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Sheet1!$B$2:$B$54</c:f>
            </c:numRef>
          </c:yVal>
          <c:smooth val="0"/>
          <c:extLst>
            <c:ext xmlns:c16="http://schemas.microsoft.com/office/drawing/2014/chart" uri="{C3380CC4-5D6E-409C-BE32-E72D297353CC}">
              <c16:uniqueId val="{00000000-3441-4DA0-8E95-3634080EA040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Sheet1!$C$2:$C$54</c:f>
            </c:numRef>
          </c:yVal>
          <c:smooth val="0"/>
          <c:extLst>
            <c:ext xmlns:c16="http://schemas.microsoft.com/office/drawing/2014/chart" uri="{C3380CC4-5D6E-409C-BE32-E72D297353CC}">
              <c16:uniqueId val="{00000001-3441-4DA0-8E95-3634080EA040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Sheet1!$A$2:$A$54</c:f>
              <c:numCache>
                <c:formatCode>d\-mmm</c:formatCode>
                <c:ptCount val="53"/>
                <c:pt idx="0">
                  <c:v>45656</c:v>
                </c:pt>
                <c:pt idx="1">
                  <c:v>45663</c:v>
                </c:pt>
                <c:pt idx="2">
                  <c:v>45670</c:v>
                </c:pt>
                <c:pt idx="3">
                  <c:v>45677</c:v>
                </c:pt>
                <c:pt idx="4">
                  <c:v>45684</c:v>
                </c:pt>
                <c:pt idx="5">
                  <c:v>45691</c:v>
                </c:pt>
                <c:pt idx="6">
                  <c:v>45698</c:v>
                </c:pt>
                <c:pt idx="7">
                  <c:v>45705</c:v>
                </c:pt>
                <c:pt idx="8">
                  <c:v>45712</c:v>
                </c:pt>
                <c:pt idx="9">
                  <c:v>45719</c:v>
                </c:pt>
                <c:pt idx="10">
                  <c:v>45726</c:v>
                </c:pt>
                <c:pt idx="11">
                  <c:v>45733</c:v>
                </c:pt>
                <c:pt idx="12">
                  <c:v>45740</c:v>
                </c:pt>
                <c:pt idx="13">
                  <c:v>45747</c:v>
                </c:pt>
                <c:pt idx="14">
                  <c:v>45754</c:v>
                </c:pt>
                <c:pt idx="15">
                  <c:v>45761</c:v>
                </c:pt>
                <c:pt idx="16">
                  <c:v>45768</c:v>
                </c:pt>
                <c:pt idx="17">
                  <c:v>45775</c:v>
                </c:pt>
                <c:pt idx="18">
                  <c:v>45782</c:v>
                </c:pt>
                <c:pt idx="19">
                  <c:v>45789</c:v>
                </c:pt>
                <c:pt idx="20">
                  <c:v>45796</c:v>
                </c:pt>
                <c:pt idx="21">
                  <c:v>45803</c:v>
                </c:pt>
                <c:pt idx="22">
                  <c:v>45810</c:v>
                </c:pt>
                <c:pt idx="23">
                  <c:v>45817</c:v>
                </c:pt>
                <c:pt idx="24">
                  <c:v>45824</c:v>
                </c:pt>
                <c:pt idx="25">
                  <c:v>45831</c:v>
                </c:pt>
                <c:pt idx="26">
                  <c:v>45838</c:v>
                </c:pt>
                <c:pt idx="27">
                  <c:v>45845</c:v>
                </c:pt>
                <c:pt idx="28">
                  <c:v>45852</c:v>
                </c:pt>
                <c:pt idx="29">
                  <c:v>45859</c:v>
                </c:pt>
                <c:pt idx="30">
                  <c:v>45866</c:v>
                </c:pt>
                <c:pt idx="31">
                  <c:v>45873</c:v>
                </c:pt>
                <c:pt idx="32">
                  <c:v>45880</c:v>
                </c:pt>
                <c:pt idx="33">
                  <c:v>45887</c:v>
                </c:pt>
                <c:pt idx="34">
                  <c:v>45894</c:v>
                </c:pt>
                <c:pt idx="35">
                  <c:v>45901</c:v>
                </c:pt>
                <c:pt idx="36">
                  <c:v>45908</c:v>
                </c:pt>
                <c:pt idx="37">
                  <c:v>45915</c:v>
                </c:pt>
                <c:pt idx="38">
                  <c:v>45922</c:v>
                </c:pt>
                <c:pt idx="39">
                  <c:v>45929</c:v>
                </c:pt>
                <c:pt idx="40">
                  <c:v>45936</c:v>
                </c:pt>
                <c:pt idx="41">
                  <c:v>45943</c:v>
                </c:pt>
                <c:pt idx="42">
                  <c:v>45950</c:v>
                </c:pt>
                <c:pt idx="43">
                  <c:v>45957</c:v>
                </c:pt>
                <c:pt idx="44">
                  <c:v>45964</c:v>
                </c:pt>
                <c:pt idx="45">
                  <c:v>45971</c:v>
                </c:pt>
                <c:pt idx="46">
                  <c:v>45978</c:v>
                </c:pt>
                <c:pt idx="47">
                  <c:v>45985</c:v>
                </c:pt>
                <c:pt idx="48">
                  <c:v>45992</c:v>
                </c:pt>
                <c:pt idx="49">
                  <c:v>45999</c:v>
                </c:pt>
                <c:pt idx="50">
                  <c:v>46006</c:v>
                </c:pt>
                <c:pt idx="51">
                  <c:v>46013</c:v>
                </c:pt>
                <c:pt idx="52">
                  <c:v>46020</c:v>
                </c:pt>
              </c:numCache>
            </c:numRef>
          </c:xVal>
          <c:yVal>
            <c:numRef>
              <c:f>Sheet1!$F$2:$F$54</c:f>
              <c:numCache>
                <c:formatCode>"£"#,##0.00</c:formatCode>
                <c:ptCount val="53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4">
                  <c:v>0</c:v>
                </c:pt>
                <c:pt idx="38">
                  <c:v>0</c:v>
                </c:pt>
                <c:pt idx="42">
                  <c:v>0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41-4DA0-8E95-3634080EA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985256"/>
        <c:axId val="89598417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25400" cap="rnd">
                    <a:noFill/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 cap="rnd">
                      <a:solidFill>
                        <a:schemeClr val="accent3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Sheet1!$A$2:$A$54</c15:sqref>
                        </c15:formulaRef>
                      </c:ext>
                    </c:extLst>
                    <c:numCache>
                      <c:formatCode>d\-mmm</c:formatCode>
                      <c:ptCount val="53"/>
                      <c:pt idx="0">
                        <c:v>45656</c:v>
                      </c:pt>
                      <c:pt idx="1">
                        <c:v>45663</c:v>
                      </c:pt>
                      <c:pt idx="2">
                        <c:v>45670</c:v>
                      </c:pt>
                      <c:pt idx="3">
                        <c:v>45677</c:v>
                      </c:pt>
                      <c:pt idx="4">
                        <c:v>45684</c:v>
                      </c:pt>
                      <c:pt idx="5">
                        <c:v>45691</c:v>
                      </c:pt>
                      <c:pt idx="6">
                        <c:v>45698</c:v>
                      </c:pt>
                      <c:pt idx="7">
                        <c:v>45705</c:v>
                      </c:pt>
                      <c:pt idx="8">
                        <c:v>45712</c:v>
                      </c:pt>
                      <c:pt idx="9">
                        <c:v>45719</c:v>
                      </c:pt>
                      <c:pt idx="10">
                        <c:v>45726</c:v>
                      </c:pt>
                      <c:pt idx="11">
                        <c:v>45733</c:v>
                      </c:pt>
                      <c:pt idx="12">
                        <c:v>45740</c:v>
                      </c:pt>
                      <c:pt idx="13">
                        <c:v>45747</c:v>
                      </c:pt>
                      <c:pt idx="14">
                        <c:v>45754</c:v>
                      </c:pt>
                      <c:pt idx="15">
                        <c:v>45761</c:v>
                      </c:pt>
                      <c:pt idx="16">
                        <c:v>45768</c:v>
                      </c:pt>
                      <c:pt idx="17">
                        <c:v>45775</c:v>
                      </c:pt>
                      <c:pt idx="18">
                        <c:v>45782</c:v>
                      </c:pt>
                      <c:pt idx="19">
                        <c:v>45789</c:v>
                      </c:pt>
                      <c:pt idx="20">
                        <c:v>45796</c:v>
                      </c:pt>
                      <c:pt idx="21">
                        <c:v>45803</c:v>
                      </c:pt>
                      <c:pt idx="22">
                        <c:v>45810</c:v>
                      </c:pt>
                      <c:pt idx="23">
                        <c:v>45817</c:v>
                      </c:pt>
                      <c:pt idx="24">
                        <c:v>45824</c:v>
                      </c:pt>
                      <c:pt idx="25">
                        <c:v>45831</c:v>
                      </c:pt>
                      <c:pt idx="26">
                        <c:v>45838</c:v>
                      </c:pt>
                      <c:pt idx="27">
                        <c:v>45845</c:v>
                      </c:pt>
                      <c:pt idx="28">
                        <c:v>45852</c:v>
                      </c:pt>
                      <c:pt idx="29">
                        <c:v>45859</c:v>
                      </c:pt>
                      <c:pt idx="30">
                        <c:v>45866</c:v>
                      </c:pt>
                      <c:pt idx="31">
                        <c:v>45873</c:v>
                      </c:pt>
                      <c:pt idx="32">
                        <c:v>45880</c:v>
                      </c:pt>
                      <c:pt idx="33">
                        <c:v>45887</c:v>
                      </c:pt>
                      <c:pt idx="34">
                        <c:v>45894</c:v>
                      </c:pt>
                      <c:pt idx="35">
                        <c:v>45901</c:v>
                      </c:pt>
                      <c:pt idx="36">
                        <c:v>45908</c:v>
                      </c:pt>
                      <c:pt idx="37">
                        <c:v>45915</c:v>
                      </c:pt>
                      <c:pt idx="38">
                        <c:v>45922</c:v>
                      </c:pt>
                      <c:pt idx="39">
                        <c:v>45929</c:v>
                      </c:pt>
                      <c:pt idx="40">
                        <c:v>45936</c:v>
                      </c:pt>
                      <c:pt idx="41">
                        <c:v>45943</c:v>
                      </c:pt>
                      <c:pt idx="42">
                        <c:v>45950</c:v>
                      </c:pt>
                      <c:pt idx="43">
                        <c:v>45957</c:v>
                      </c:pt>
                      <c:pt idx="44">
                        <c:v>45964</c:v>
                      </c:pt>
                      <c:pt idx="45">
                        <c:v>45971</c:v>
                      </c:pt>
                      <c:pt idx="46">
                        <c:v>45978</c:v>
                      </c:pt>
                      <c:pt idx="47">
                        <c:v>45985</c:v>
                      </c:pt>
                      <c:pt idx="48">
                        <c:v>45992</c:v>
                      </c:pt>
                      <c:pt idx="49">
                        <c:v>45999</c:v>
                      </c:pt>
                      <c:pt idx="50">
                        <c:v>46006</c:v>
                      </c:pt>
                      <c:pt idx="51">
                        <c:v>46013</c:v>
                      </c:pt>
                      <c:pt idx="52">
                        <c:v>46020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Sheet1!$D$2:$D$54</c15:sqref>
                        </c15:formulaRef>
                      </c:ext>
                    </c:extLst>
                    <c:numCache>
                      <c:formatCode>"£"#,##0.00</c:formatCode>
                      <c:ptCount val="53"/>
                      <c:pt idx="0">
                        <c:v>0</c:v>
                      </c:pt>
                      <c:pt idx="7">
                        <c:v>0</c:v>
                      </c:pt>
                      <c:pt idx="13">
                        <c:v>0</c:v>
                      </c:pt>
                      <c:pt idx="21">
                        <c:v>0</c:v>
                      </c:pt>
                      <c:pt idx="34">
                        <c:v>0</c:v>
                      </c:pt>
                      <c:pt idx="4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3441-4DA0-8E95-3634080EA040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 cap="rnd">
                      <a:solidFill>
                        <a:schemeClr val="accent4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Sheet1!$A$2:$A$54</c15:sqref>
                        </c15:formulaRef>
                      </c:ext>
                    </c:extLst>
                    <c:numCache>
                      <c:formatCode>d\-mmm</c:formatCode>
                      <c:ptCount val="53"/>
                      <c:pt idx="0">
                        <c:v>45656</c:v>
                      </c:pt>
                      <c:pt idx="1">
                        <c:v>45663</c:v>
                      </c:pt>
                      <c:pt idx="2">
                        <c:v>45670</c:v>
                      </c:pt>
                      <c:pt idx="3">
                        <c:v>45677</c:v>
                      </c:pt>
                      <c:pt idx="4">
                        <c:v>45684</c:v>
                      </c:pt>
                      <c:pt idx="5">
                        <c:v>45691</c:v>
                      </c:pt>
                      <c:pt idx="6">
                        <c:v>45698</c:v>
                      </c:pt>
                      <c:pt idx="7">
                        <c:v>45705</c:v>
                      </c:pt>
                      <c:pt idx="8">
                        <c:v>45712</c:v>
                      </c:pt>
                      <c:pt idx="9">
                        <c:v>45719</c:v>
                      </c:pt>
                      <c:pt idx="10">
                        <c:v>45726</c:v>
                      </c:pt>
                      <c:pt idx="11">
                        <c:v>45733</c:v>
                      </c:pt>
                      <c:pt idx="12">
                        <c:v>45740</c:v>
                      </c:pt>
                      <c:pt idx="13">
                        <c:v>45747</c:v>
                      </c:pt>
                      <c:pt idx="14">
                        <c:v>45754</c:v>
                      </c:pt>
                      <c:pt idx="15">
                        <c:v>45761</c:v>
                      </c:pt>
                      <c:pt idx="16">
                        <c:v>45768</c:v>
                      </c:pt>
                      <c:pt idx="17">
                        <c:v>45775</c:v>
                      </c:pt>
                      <c:pt idx="18">
                        <c:v>45782</c:v>
                      </c:pt>
                      <c:pt idx="19">
                        <c:v>45789</c:v>
                      </c:pt>
                      <c:pt idx="20">
                        <c:v>45796</c:v>
                      </c:pt>
                      <c:pt idx="21">
                        <c:v>45803</c:v>
                      </c:pt>
                      <c:pt idx="22">
                        <c:v>45810</c:v>
                      </c:pt>
                      <c:pt idx="23">
                        <c:v>45817</c:v>
                      </c:pt>
                      <c:pt idx="24">
                        <c:v>45824</c:v>
                      </c:pt>
                      <c:pt idx="25">
                        <c:v>45831</c:v>
                      </c:pt>
                      <c:pt idx="26">
                        <c:v>45838</c:v>
                      </c:pt>
                      <c:pt idx="27">
                        <c:v>45845</c:v>
                      </c:pt>
                      <c:pt idx="28">
                        <c:v>45852</c:v>
                      </c:pt>
                      <c:pt idx="29">
                        <c:v>45859</c:v>
                      </c:pt>
                      <c:pt idx="30">
                        <c:v>45866</c:v>
                      </c:pt>
                      <c:pt idx="31">
                        <c:v>45873</c:v>
                      </c:pt>
                      <c:pt idx="32">
                        <c:v>45880</c:v>
                      </c:pt>
                      <c:pt idx="33">
                        <c:v>45887</c:v>
                      </c:pt>
                      <c:pt idx="34">
                        <c:v>45894</c:v>
                      </c:pt>
                      <c:pt idx="35">
                        <c:v>45901</c:v>
                      </c:pt>
                      <c:pt idx="36">
                        <c:v>45908</c:v>
                      </c:pt>
                      <c:pt idx="37">
                        <c:v>45915</c:v>
                      </c:pt>
                      <c:pt idx="38">
                        <c:v>45922</c:v>
                      </c:pt>
                      <c:pt idx="39">
                        <c:v>45929</c:v>
                      </c:pt>
                      <c:pt idx="40">
                        <c:v>45936</c:v>
                      </c:pt>
                      <c:pt idx="41">
                        <c:v>45943</c:v>
                      </c:pt>
                      <c:pt idx="42">
                        <c:v>45950</c:v>
                      </c:pt>
                      <c:pt idx="43">
                        <c:v>45957</c:v>
                      </c:pt>
                      <c:pt idx="44">
                        <c:v>45964</c:v>
                      </c:pt>
                      <c:pt idx="45">
                        <c:v>45971</c:v>
                      </c:pt>
                      <c:pt idx="46">
                        <c:v>45978</c:v>
                      </c:pt>
                      <c:pt idx="47">
                        <c:v>45985</c:v>
                      </c:pt>
                      <c:pt idx="48">
                        <c:v>45992</c:v>
                      </c:pt>
                      <c:pt idx="49">
                        <c:v>45999</c:v>
                      </c:pt>
                      <c:pt idx="50">
                        <c:v>46006</c:v>
                      </c:pt>
                      <c:pt idx="51">
                        <c:v>46013</c:v>
                      </c:pt>
                      <c:pt idx="52">
                        <c:v>46020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Sheet1!$E$2:$E$54</c15:sqref>
                        </c15:formulaRef>
                      </c:ext>
                    </c:extLst>
                    <c:numCache>
                      <c:formatCode>0.00%</c:formatCode>
                      <c:ptCount val="53"/>
                      <c:pt idx="0">
                        <c:v>0</c:v>
                      </c:pt>
                      <c:pt idx="4">
                        <c:v>0</c:v>
                      </c:pt>
                      <c:pt idx="8">
                        <c:v>0</c:v>
                      </c:pt>
                      <c:pt idx="13">
                        <c:v>0</c:v>
                      </c:pt>
                      <c:pt idx="17">
                        <c:v>0</c:v>
                      </c:pt>
                      <c:pt idx="21">
                        <c:v>0</c:v>
                      </c:pt>
                      <c:pt idx="25">
                        <c:v>0</c:v>
                      </c:pt>
                      <c:pt idx="29">
                        <c:v>0</c:v>
                      </c:pt>
                      <c:pt idx="34">
                        <c:v>0</c:v>
                      </c:pt>
                      <c:pt idx="38">
                        <c:v>0</c:v>
                      </c:pt>
                      <c:pt idx="42">
                        <c:v>0</c:v>
                      </c:pt>
                      <c:pt idx="4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441-4DA0-8E95-3634080EA040}"/>
                  </c:ext>
                </c:extLst>
              </c15:ser>
            </c15:filteredScatterSeries>
          </c:ext>
        </c:extLst>
      </c:scatterChart>
      <c:valAx>
        <c:axId val="89598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84176"/>
        <c:crosses val="autoZero"/>
        <c:crossBetween val="midCat"/>
      </c:valAx>
      <c:valAx>
        <c:axId val="8959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85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212912</xdr:colOff>
      <xdr:row>10</xdr:row>
      <xdr:rowOff>131670</xdr:rowOff>
    </xdr:from>
    <xdr:to>
      <xdr:col>2</xdr:col>
      <xdr:colOff>201706</xdr:colOff>
      <xdr:row>12</xdr:row>
      <xdr:rowOff>67236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2912" y="4266641"/>
          <a:ext cx="3720353" cy="832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For the calculations to work,</a:t>
          </a:r>
          <a:r>
            <a:rPr lang="en-GB" sz="1400" baseline="0"/>
            <a:t> please ensure a figure is entered in all white coloured fields on this page. If not applicable, you must enter a "0".</a:t>
          </a:r>
          <a:endParaRPr lang="en-GB" sz="1400"/>
        </a:p>
      </xdr:txBody>
    </xdr:sp>
    <xdr:clientData/>
  </xdr:twoCellAnchor>
  <xdr:twoCellAnchor>
    <xdr:from>
      <xdr:col>0</xdr:col>
      <xdr:colOff>201706</xdr:colOff>
      <xdr:row>12</xdr:row>
      <xdr:rowOff>212912</xdr:rowOff>
    </xdr:from>
    <xdr:to>
      <xdr:col>2</xdr:col>
      <xdr:colOff>179294</xdr:colOff>
      <xdr:row>14</xdr:row>
      <xdr:rowOff>156882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1706" y="5244353"/>
          <a:ext cx="3709147" cy="840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To view a breakdown</a:t>
          </a:r>
          <a:r>
            <a:rPr lang="en-GB" sz="1400" baseline="0"/>
            <a:t> of the payments you would receive throughout the year, click on the different "Option" tabs.</a:t>
          </a:r>
          <a:endParaRPr lang="en-GB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35</xdr:row>
      <xdr:rowOff>461962</xdr:rowOff>
    </xdr:from>
    <xdr:to>
      <xdr:col>8</xdr:col>
      <xdr:colOff>66675</xdr:colOff>
      <xdr:row>43</xdr:row>
      <xdr:rowOff>309562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09E2DB-3A16-7F7B-AA7D-19049DA71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1095374</xdr:colOff>
      <xdr:row>11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769A57-43B2-47D4-942E-0E779ADD4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12</xdr:row>
      <xdr:rowOff>85725</xdr:rowOff>
    </xdr:from>
    <xdr:to>
      <xdr:col>12</xdr:col>
      <xdr:colOff>1104899</xdr:colOff>
      <xdr:row>23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01F3C8-93B0-4752-9FC8-3C8EC9C01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A385E-EC3B-4C1B-9D15-3E52E639EA48}" name="Table1" displayName="Table1" ref="A1:F54" totalsRowShown="0">
  <autoFilter ref="A1:F54" xr:uid="{F45A385E-EC3B-4C1B-9D15-3E52E639EA48}"/>
  <tableColumns count="6">
    <tableColumn id="1" xr3:uid="{6147FECE-DB59-42A1-818B-153D642CEFFD}" name="Date" dataDxfId="9"/>
    <tableColumn id="2" xr3:uid="{55E20D5F-8756-4710-BD5F-C06FD07624B6}" name="Label"/>
    <tableColumn id="3" xr3:uid="{5CBD62CB-CA83-47A2-BD07-C3E5E6B62A6B}" name="Position A" dataDxfId="8"/>
    <tableColumn id="4" xr3:uid="{3461DE4C-AAB2-44B2-A668-DE99F89C437D}" name="Option 1 - Two payments per term" dataDxfId="7"/>
    <tableColumn id="5" xr3:uid="{475FDE58-7F25-44C0-8C5B-4747D9D6EC84}" name="Position B" dataDxfId="6"/>
    <tableColumn id="6" xr3:uid="{B81E4C41-2BDF-43A8-ADEF-2C6871ADFE9F}" name="Option 2 - Monthly Payments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BC93F8-039B-4A0F-94FB-5C72DB698A28}" name="Table13" displayName="Table13" ref="A1:F54" totalsRowShown="0">
  <autoFilter ref="A1:F54" xr:uid="{F45A385E-EC3B-4C1B-9D15-3E52E639EA48}"/>
  <tableColumns count="6">
    <tableColumn id="1" xr3:uid="{290C87B2-87E9-4EEE-943D-C87A39E537BC}" name="Date" dataDxfId="4"/>
    <tableColumn id="2" xr3:uid="{934772BD-8182-4987-BFB3-288AFF7B4783}" name="Label"/>
    <tableColumn id="3" xr3:uid="{65D55456-A31D-4A78-B43F-12A7AC1A308D}" name="Position A" dataDxfId="3"/>
    <tableColumn id="4" xr3:uid="{C660F7D4-DB10-4CC1-AF20-1011DCDE69BC}" name="Option 1 - Two payments per term" dataDxfId="2"/>
    <tableColumn id="5" xr3:uid="{33187648-D8D8-408A-8911-FC7950981A58}" name="Position B" dataDxfId="1"/>
    <tableColumn id="6" xr3:uid="{A0ED8EC7-8433-45FE-8993-60A00609F99B}" name="Option 2 Varied Estima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663A-E9E2-4C2F-8980-EBE4B4F7A3CA}">
  <dimension ref="A1:O38"/>
  <sheetViews>
    <sheetView tabSelected="1" zoomScale="80" zoomScaleNormal="80" workbookViewId="0">
      <selection activeCell="C6" sqref="C6"/>
    </sheetView>
  </sheetViews>
  <sheetFormatPr defaultColWidth="0" defaultRowHeight="14.25" zeroHeight="1" x14ac:dyDescent="0.2"/>
  <cols>
    <col min="1" max="1" width="28.5" customWidth="1"/>
    <col min="2" max="2" width="10.69921875" customWidth="1"/>
    <col min="3" max="3" width="11.796875" customWidth="1"/>
    <col min="4" max="4" width="35.59765625" style="1" customWidth="1"/>
    <col min="5" max="8" width="12.3984375" customWidth="1"/>
    <col min="9" max="9" width="8.796875" hidden="1" customWidth="1"/>
    <col min="10" max="10" width="19.19921875" hidden="1" customWidth="1"/>
    <col min="11" max="11" width="15.09765625" hidden="1" customWidth="1"/>
    <col min="12" max="13" width="8.796875" hidden="1" customWidth="1"/>
    <col min="14" max="14" width="11.3984375" hidden="1" customWidth="1"/>
    <col min="15" max="15" width="0" hidden="1" customWidth="1"/>
    <col min="16" max="16384" width="8.796875" hidden="1"/>
  </cols>
  <sheetData>
    <row r="1" spans="1:15" ht="42" customHeight="1" x14ac:dyDescent="0.25">
      <c r="A1" s="77" t="s">
        <v>17</v>
      </c>
      <c r="B1" s="77"/>
      <c r="C1" s="37"/>
      <c r="D1" s="84" t="s">
        <v>54</v>
      </c>
      <c r="E1" s="84"/>
      <c r="F1" s="84"/>
      <c r="G1" s="84"/>
      <c r="H1" s="41"/>
      <c r="O1" s="4"/>
    </row>
    <row r="2" spans="1:15" x14ac:dyDescent="0.2">
      <c r="A2" s="78"/>
      <c r="B2" s="78"/>
      <c r="C2" s="38"/>
      <c r="D2" s="62"/>
      <c r="E2" s="63"/>
      <c r="F2" s="64"/>
      <c r="G2" s="64"/>
      <c r="H2" s="40"/>
      <c r="O2" s="4"/>
    </row>
    <row r="3" spans="1:15" x14ac:dyDescent="0.2">
      <c r="A3" s="53"/>
      <c r="B3" s="53"/>
      <c r="C3" s="38"/>
      <c r="D3" s="19" t="s">
        <v>9</v>
      </c>
      <c r="E3" s="20" t="s">
        <v>20</v>
      </c>
      <c r="F3" s="20" t="s">
        <v>21</v>
      </c>
      <c r="G3" s="20" t="s">
        <v>22</v>
      </c>
      <c r="H3" s="40"/>
      <c r="O3" s="4"/>
    </row>
    <row r="4" spans="1:15" ht="42.75" x14ac:dyDescent="0.2">
      <c r="A4" s="56" t="s">
        <v>12</v>
      </c>
      <c r="B4" s="13">
        <v>0</v>
      </c>
      <c r="C4" s="39"/>
      <c r="D4" s="17" t="s">
        <v>1</v>
      </c>
      <c r="E4" s="13">
        <v>0</v>
      </c>
      <c r="F4" s="13">
        <v>0</v>
      </c>
      <c r="G4" s="13">
        <v>0</v>
      </c>
      <c r="H4" s="40"/>
      <c r="O4" s="4"/>
    </row>
    <row r="5" spans="1:15" ht="57" x14ac:dyDescent="0.2">
      <c r="A5" s="56" t="s">
        <v>80</v>
      </c>
      <c r="B5" s="13">
        <v>0</v>
      </c>
      <c r="C5" s="39"/>
      <c r="D5" s="17" t="s">
        <v>53</v>
      </c>
      <c r="E5" s="13">
        <v>0</v>
      </c>
      <c r="F5" s="13">
        <v>0</v>
      </c>
      <c r="G5" s="13">
        <v>0</v>
      </c>
      <c r="H5" s="40"/>
      <c r="O5" s="4"/>
    </row>
    <row r="6" spans="1:15" ht="42.75" x14ac:dyDescent="0.2">
      <c r="A6" s="54"/>
      <c r="B6" s="55"/>
      <c r="C6" s="39"/>
      <c r="D6" s="17" t="s">
        <v>60</v>
      </c>
      <c r="E6" s="13">
        <v>0</v>
      </c>
      <c r="F6" s="13">
        <v>0</v>
      </c>
      <c r="G6" s="13">
        <v>0</v>
      </c>
      <c r="H6" s="40"/>
      <c r="O6" s="4"/>
    </row>
    <row r="7" spans="1:15" ht="28.5" x14ac:dyDescent="0.2">
      <c r="A7" s="56" t="s">
        <v>13</v>
      </c>
      <c r="B7" s="13">
        <v>12</v>
      </c>
      <c r="C7" s="39"/>
      <c r="D7" s="17" t="s">
        <v>25</v>
      </c>
      <c r="E7" s="13">
        <v>0</v>
      </c>
      <c r="F7" s="13">
        <v>0</v>
      </c>
      <c r="G7" s="13">
        <v>0</v>
      </c>
      <c r="H7" s="40"/>
      <c r="O7" s="4"/>
    </row>
    <row r="8" spans="1:15" ht="28.5" x14ac:dyDescent="0.2">
      <c r="A8" s="56" t="s">
        <v>15</v>
      </c>
      <c r="B8" s="13">
        <v>12</v>
      </c>
      <c r="C8" s="39"/>
      <c r="D8" s="18" t="s">
        <v>10</v>
      </c>
      <c r="E8" s="61" t="s">
        <v>20</v>
      </c>
      <c r="F8" s="61" t="s">
        <v>21</v>
      </c>
      <c r="G8" s="61" t="s">
        <v>22</v>
      </c>
      <c r="H8" s="40"/>
      <c r="O8" s="4"/>
    </row>
    <row r="9" spans="1:15" ht="28.5" x14ac:dyDescent="0.2">
      <c r="A9" s="56" t="s">
        <v>14</v>
      </c>
      <c r="B9" s="13">
        <v>14</v>
      </c>
      <c r="C9" s="39"/>
      <c r="D9" s="17" t="s">
        <v>3</v>
      </c>
      <c r="E9" s="13">
        <v>0</v>
      </c>
      <c r="F9" s="13">
        <v>0</v>
      </c>
      <c r="G9" s="13">
        <v>0</v>
      </c>
      <c r="H9" s="40"/>
      <c r="O9" s="4"/>
    </row>
    <row r="10" spans="1:15" ht="28.5" x14ac:dyDescent="0.2">
      <c r="A10" s="21" t="s">
        <v>16</v>
      </c>
      <c r="B10" s="72">
        <f>SUM(B7:B9)</f>
        <v>38</v>
      </c>
      <c r="C10" s="39"/>
      <c r="D10" s="17" t="s">
        <v>2</v>
      </c>
      <c r="E10" s="13">
        <v>0</v>
      </c>
      <c r="F10" s="13">
        <v>0</v>
      </c>
      <c r="G10" s="13">
        <v>0</v>
      </c>
      <c r="H10" s="40"/>
      <c r="O10" s="4"/>
    </row>
    <row r="11" spans="1:15" ht="42.75" x14ac:dyDescent="0.2">
      <c r="A11" s="39"/>
      <c r="B11" s="39"/>
      <c r="C11" s="39"/>
      <c r="D11" s="17" t="s">
        <v>61</v>
      </c>
      <c r="E11" s="13">
        <v>0</v>
      </c>
      <c r="F11" s="13">
        <v>0</v>
      </c>
      <c r="G11" s="13">
        <v>0</v>
      </c>
      <c r="H11" s="40"/>
      <c r="O11" s="4"/>
    </row>
    <row r="12" spans="1:15" ht="28.5" x14ac:dyDescent="0.2">
      <c r="A12" s="39"/>
      <c r="B12" s="39"/>
      <c r="C12" s="39"/>
      <c r="D12" s="17" t="s">
        <v>8</v>
      </c>
      <c r="E12" s="13">
        <v>0</v>
      </c>
      <c r="F12" s="13">
        <v>0</v>
      </c>
      <c r="G12" s="13">
        <v>0</v>
      </c>
      <c r="H12" s="40"/>
      <c r="O12" s="4"/>
    </row>
    <row r="13" spans="1:15" ht="42.75" customHeight="1" x14ac:dyDescent="0.2">
      <c r="A13" s="39"/>
      <c r="B13" s="39"/>
      <c r="C13" s="39"/>
      <c r="D13" s="18" t="s">
        <v>11</v>
      </c>
      <c r="E13" s="61" t="s">
        <v>20</v>
      </c>
      <c r="F13" s="61" t="s">
        <v>21</v>
      </c>
      <c r="G13" s="61" t="s">
        <v>22</v>
      </c>
      <c r="H13" s="40"/>
      <c r="O13" s="4"/>
    </row>
    <row r="14" spans="1:15" ht="28.5" x14ac:dyDescent="0.2">
      <c r="A14" s="39"/>
      <c r="B14" s="39"/>
      <c r="C14" s="39"/>
      <c r="D14" s="17" t="s">
        <v>5</v>
      </c>
      <c r="E14" s="13">
        <v>0</v>
      </c>
      <c r="F14" s="13">
        <v>0</v>
      </c>
      <c r="G14" s="13">
        <v>0</v>
      </c>
      <c r="H14" s="40"/>
      <c r="I14" s="4"/>
      <c r="J14" s="4"/>
      <c r="K14" s="4"/>
      <c r="L14" s="4"/>
      <c r="M14" s="4"/>
      <c r="N14" s="4"/>
      <c r="O14" s="4"/>
    </row>
    <row r="15" spans="1:15" ht="42.75" customHeight="1" x14ac:dyDescent="0.2">
      <c r="A15" s="39"/>
      <c r="B15" s="39"/>
      <c r="C15" s="39"/>
      <c r="D15" s="17" t="s">
        <v>4</v>
      </c>
      <c r="E15" s="13">
        <v>0</v>
      </c>
      <c r="F15" s="13">
        <v>0</v>
      </c>
      <c r="G15" s="13">
        <v>0</v>
      </c>
      <c r="H15" s="40"/>
      <c r="I15" s="4"/>
      <c r="J15" s="5"/>
      <c r="K15" s="5"/>
      <c r="L15" s="5"/>
      <c r="M15" s="5"/>
      <c r="N15" s="4"/>
      <c r="O15" s="4"/>
    </row>
    <row r="16" spans="1:15" ht="42.75" x14ac:dyDescent="0.2">
      <c r="A16" s="39"/>
      <c r="B16" s="39"/>
      <c r="C16" s="39"/>
      <c r="D16" s="17" t="s">
        <v>62</v>
      </c>
      <c r="E16" s="13">
        <v>0</v>
      </c>
      <c r="F16" s="13">
        <v>0</v>
      </c>
      <c r="G16" s="13">
        <v>0</v>
      </c>
      <c r="H16" s="40"/>
      <c r="I16" s="4"/>
      <c r="J16" s="4"/>
      <c r="K16" s="4"/>
      <c r="L16" s="4"/>
      <c r="M16" s="4"/>
      <c r="N16" s="4"/>
      <c r="O16" s="4"/>
    </row>
    <row r="17" spans="1:15" ht="28.5" x14ac:dyDescent="0.2">
      <c r="A17" s="39"/>
      <c r="B17" s="39"/>
      <c r="C17" s="39"/>
      <c r="D17" s="17" t="s">
        <v>6</v>
      </c>
      <c r="E17" s="13">
        <v>0</v>
      </c>
      <c r="F17" s="13">
        <v>0</v>
      </c>
      <c r="G17" s="13">
        <v>0</v>
      </c>
      <c r="H17" s="40"/>
      <c r="I17" s="4"/>
      <c r="J17" s="4"/>
      <c r="K17" s="4"/>
      <c r="L17" s="4"/>
      <c r="M17" s="4"/>
      <c r="N17" s="4"/>
      <c r="O17" s="4"/>
    </row>
    <row r="18" spans="1:15" ht="28.5" x14ac:dyDescent="0.2">
      <c r="A18" s="39"/>
      <c r="B18" s="39"/>
      <c r="C18" s="39"/>
      <c r="D18" s="17" t="s">
        <v>7</v>
      </c>
      <c r="E18" s="13">
        <v>0</v>
      </c>
      <c r="F18" s="13">
        <v>0</v>
      </c>
      <c r="G18" s="13">
        <v>0</v>
      </c>
      <c r="H18" s="40"/>
      <c r="I18" s="4"/>
      <c r="J18" s="4"/>
      <c r="K18" s="4"/>
      <c r="L18" s="4"/>
      <c r="M18" s="4"/>
      <c r="N18" s="4"/>
      <c r="O18" s="4"/>
    </row>
    <row r="19" spans="1:15" ht="28.5" x14ac:dyDescent="0.2">
      <c r="A19" s="39"/>
      <c r="B19" s="39"/>
      <c r="C19" s="39"/>
      <c r="D19" s="17" t="s">
        <v>8</v>
      </c>
      <c r="E19" s="13">
        <v>0</v>
      </c>
      <c r="F19" s="13">
        <v>0</v>
      </c>
      <c r="G19" s="13">
        <v>0</v>
      </c>
      <c r="H19" s="40"/>
      <c r="I19" s="4"/>
      <c r="J19" s="4"/>
      <c r="K19" s="4"/>
      <c r="L19" s="4"/>
      <c r="M19" s="4"/>
      <c r="N19" s="4"/>
      <c r="O19" s="4"/>
    </row>
    <row r="20" spans="1:15" x14ac:dyDescent="0.2">
      <c r="A20" s="40"/>
      <c r="B20" s="40"/>
      <c r="C20" s="40"/>
      <c r="D20" s="42"/>
      <c r="E20" s="40"/>
      <c r="F20" s="40"/>
      <c r="G20" s="40"/>
      <c r="H20" s="40"/>
      <c r="I20" s="4"/>
      <c r="J20" s="4"/>
      <c r="K20" s="4"/>
      <c r="L20" s="4"/>
      <c r="M20" s="4"/>
      <c r="N20" s="4"/>
      <c r="O20" s="4"/>
    </row>
    <row r="21" spans="1:15" ht="18" customHeight="1" x14ac:dyDescent="0.25">
      <c r="A21" s="75" t="s">
        <v>26</v>
      </c>
      <c r="B21" s="76"/>
      <c r="C21" s="76"/>
      <c r="D21" s="76"/>
      <c r="E21" s="76"/>
      <c r="F21" s="14"/>
      <c r="G21" s="49"/>
      <c r="H21" s="49"/>
    </row>
    <row r="22" spans="1:15" x14ac:dyDescent="0.2">
      <c r="A22" s="15" t="s">
        <v>59</v>
      </c>
      <c r="B22" s="15" t="s">
        <v>58</v>
      </c>
      <c r="C22" s="15" t="s">
        <v>24</v>
      </c>
      <c r="D22" s="15" t="s">
        <v>63</v>
      </c>
      <c r="E22" s="57" t="s">
        <v>0</v>
      </c>
      <c r="F22" s="16" t="s">
        <v>18</v>
      </c>
      <c r="G22" s="50"/>
      <c r="H22" s="50"/>
    </row>
    <row r="23" spans="1:15" ht="28.5" x14ac:dyDescent="0.2">
      <c r="A23" s="83" t="s">
        <v>20</v>
      </c>
      <c r="B23" s="2" t="s">
        <v>19</v>
      </c>
      <c r="C23" s="3">
        <f>E4*E5*B7*B34</f>
        <v>0</v>
      </c>
      <c r="D23" s="3">
        <f>E6*E5*B7*B37</f>
        <v>0</v>
      </c>
      <c r="E23" s="48">
        <f>E7*B38</f>
        <v>0</v>
      </c>
      <c r="F23" s="3">
        <f>SUM(C23:E23)</f>
        <v>0</v>
      </c>
      <c r="G23" s="51"/>
      <c r="H23" s="50"/>
    </row>
    <row r="24" spans="1:15" x14ac:dyDescent="0.2">
      <c r="A24" s="83"/>
      <c r="B24" s="2" t="s">
        <v>10</v>
      </c>
      <c r="C24" s="3">
        <f>E9*E10*B7*B35</f>
        <v>0</v>
      </c>
      <c r="D24" s="3">
        <f>E11*E10*B7*B37</f>
        <v>0</v>
      </c>
      <c r="E24" s="48">
        <f>E12*B38</f>
        <v>0</v>
      </c>
      <c r="F24" s="3">
        <f t="shared" ref="F24:F31" si="0">SUM(C24:E24)</f>
        <v>0</v>
      </c>
      <c r="G24" s="51"/>
      <c r="H24" s="50"/>
    </row>
    <row r="25" spans="1:15" ht="28.5" x14ac:dyDescent="0.2">
      <c r="A25" s="83"/>
      <c r="B25" s="2" t="s">
        <v>11</v>
      </c>
      <c r="C25" s="3">
        <f>((E14*E15)+(E17*E18))*B7*B36</f>
        <v>0</v>
      </c>
      <c r="D25" s="3">
        <f>E15*E16*B7*B37</f>
        <v>0</v>
      </c>
      <c r="E25" s="48">
        <f>E19*B38</f>
        <v>0</v>
      </c>
      <c r="F25" s="3">
        <f t="shared" si="0"/>
        <v>0</v>
      </c>
      <c r="G25" s="51"/>
      <c r="H25" s="50"/>
    </row>
    <row r="26" spans="1:15" ht="28.5" x14ac:dyDescent="0.2">
      <c r="A26" s="79" t="s">
        <v>21</v>
      </c>
      <c r="B26" s="2" t="s">
        <v>19</v>
      </c>
      <c r="C26" s="3">
        <f>F4*F5*B8*B34</f>
        <v>0</v>
      </c>
      <c r="D26" s="3">
        <f>F6*F5*B8*B37</f>
        <v>0</v>
      </c>
      <c r="E26" s="48">
        <f>F7*B38</f>
        <v>0</v>
      </c>
      <c r="F26" s="3">
        <f t="shared" si="0"/>
        <v>0</v>
      </c>
      <c r="G26" s="51"/>
      <c r="H26" s="50"/>
    </row>
    <row r="27" spans="1:15" x14ac:dyDescent="0.2">
      <c r="A27" s="80"/>
      <c r="B27" s="2" t="s">
        <v>10</v>
      </c>
      <c r="C27" s="3">
        <f>F9*F10*B8*B35</f>
        <v>0</v>
      </c>
      <c r="D27" s="3">
        <f>F11*F10*B8*B37</f>
        <v>0</v>
      </c>
      <c r="E27" s="48">
        <f>F12*B38</f>
        <v>0</v>
      </c>
      <c r="F27" s="3">
        <f t="shared" si="0"/>
        <v>0</v>
      </c>
      <c r="G27" s="51"/>
      <c r="H27" s="50"/>
    </row>
    <row r="28" spans="1:15" ht="28.5" x14ac:dyDescent="0.2">
      <c r="A28" s="81"/>
      <c r="B28" s="2" t="s">
        <v>11</v>
      </c>
      <c r="C28" s="3">
        <f>((F14*F15)+(F17*F18))*B8*B36</f>
        <v>0</v>
      </c>
      <c r="D28" s="3">
        <f>F15*F16*B8*B37</f>
        <v>0</v>
      </c>
      <c r="E28" s="48">
        <f>F19*B38</f>
        <v>0</v>
      </c>
      <c r="F28" s="3">
        <f t="shared" si="0"/>
        <v>0</v>
      </c>
      <c r="G28" s="51"/>
      <c r="H28" s="50"/>
    </row>
    <row r="29" spans="1:15" ht="28.5" x14ac:dyDescent="0.2">
      <c r="A29" s="79" t="s">
        <v>22</v>
      </c>
      <c r="B29" s="2" t="s">
        <v>19</v>
      </c>
      <c r="C29" s="3">
        <f>G4*G5*B9*B34</f>
        <v>0</v>
      </c>
      <c r="D29" s="3">
        <f>G6*G5*B9*B37</f>
        <v>0</v>
      </c>
      <c r="E29" s="48">
        <f>G7*B38</f>
        <v>0</v>
      </c>
      <c r="F29" s="3">
        <f t="shared" si="0"/>
        <v>0</v>
      </c>
      <c r="G29" s="51"/>
      <c r="H29" s="50"/>
    </row>
    <row r="30" spans="1:15" x14ac:dyDescent="0.2">
      <c r="A30" s="80"/>
      <c r="B30" s="2" t="s">
        <v>10</v>
      </c>
      <c r="C30" s="3">
        <f>G9*G10*B9*B35</f>
        <v>0</v>
      </c>
      <c r="D30" s="3">
        <f>G11*G10*B9*B37</f>
        <v>0</v>
      </c>
      <c r="E30" s="48">
        <f>G12*B38</f>
        <v>0</v>
      </c>
      <c r="F30" s="3">
        <f t="shared" si="0"/>
        <v>0</v>
      </c>
      <c r="G30" s="51"/>
      <c r="H30" s="50"/>
    </row>
    <row r="31" spans="1:15" ht="28.5" x14ac:dyDescent="0.2">
      <c r="A31" s="82"/>
      <c r="B31" s="2" t="s">
        <v>11</v>
      </c>
      <c r="C31" s="3">
        <f>((G14*G15)+(G17*G18))*B9*B36</f>
        <v>0</v>
      </c>
      <c r="D31" s="3">
        <f>G15*G16*B9*B37</f>
        <v>0</v>
      </c>
      <c r="E31" s="48">
        <f>G19*B38</f>
        <v>0</v>
      </c>
      <c r="F31" s="3">
        <f t="shared" si="0"/>
        <v>0</v>
      </c>
      <c r="G31" s="51"/>
      <c r="H31" s="50"/>
    </row>
    <row r="32" spans="1:15" ht="28.5" x14ac:dyDescent="0.2">
      <c r="A32" s="40"/>
      <c r="B32" s="47"/>
      <c r="C32" s="45"/>
      <c r="D32" s="45"/>
      <c r="E32" s="71" t="s">
        <v>23</v>
      </c>
      <c r="F32" s="60">
        <f>SUM(F23:F31)</f>
        <v>0</v>
      </c>
      <c r="G32" s="44"/>
      <c r="H32" s="50"/>
    </row>
    <row r="33" spans="1:8" ht="28.5" x14ac:dyDescent="0.2">
      <c r="A33" s="52" t="s">
        <v>86</v>
      </c>
      <c r="B33" s="32"/>
      <c r="C33" s="45"/>
      <c r="D33" s="45"/>
      <c r="E33" s="44"/>
      <c r="F33" s="46"/>
      <c r="G33" s="44"/>
      <c r="H33" s="40"/>
    </row>
    <row r="34" spans="1:8" x14ac:dyDescent="0.2">
      <c r="A34" s="58" t="s">
        <v>82</v>
      </c>
      <c r="B34" s="33">
        <v>11.57</v>
      </c>
      <c r="C34" s="45"/>
      <c r="D34" s="45"/>
      <c r="E34" s="44"/>
      <c r="F34" s="46"/>
      <c r="G34" s="44"/>
      <c r="H34" s="40"/>
    </row>
    <row r="35" spans="1:8" x14ac:dyDescent="0.2">
      <c r="A35" s="58" t="s">
        <v>83</v>
      </c>
      <c r="B35" s="33">
        <v>8.5</v>
      </c>
      <c r="C35" s="45"/>
      <c r="D35" s="45"/>
      <c r="E35" s="44"/>
      <c r="F35" s="46"/>
      <c r="G35" s="44"/>
      <c r="H35" s="40"/>
    </row>
    <row r="36" spans="1:8" x14ac:dyDescent="0.2">
      <c r="A36" s="58" t="s">
        <v>84</v>
      </c>
      <c r="B36" s="33">
        <v>6.06</v>
      </c>
      <c r="C36" s="45"/>
      <c r="D36" s="45"/>
      <c r="E36" s="44"/>
      <c r="F36" s="46"/>
      <c r="G36" s="44"/>
      <c r="H36" s="40"/>
    </row>
    <row r="37" spans="1:8" ht="28.5" x14ac:dyDescent="0.2">
      <c r="A37" s="59" t="s">
        <v>85</v>
      </c>
      <c r="B37" s="33">
        <v>1.5</v>
      </c>
      <c r="C37" s="45"/>
      <c r="D37" s="45"/>
      <c r="E37" s="44"/>
      <c r="F37" s="46"/>
      <c r="G37" s="44"/>
      <c r="H37" s="40"/>
    </row>
    <row r="38" spans="1:8" x14ac:dyDescent="0.2">
      <c r="A38" s="58" t="s">
        <v>87</v>
      </c>
      <c r="B38" s="34">
        <v>938</v>
      </c>
      <c r="C38" s="50"/>
      <c r="D38" s="42"/>
      <c r="E38" s="40"/>
      <c r="F38" s="40"/>
      <c r="G38" s="40"/>
      <c r="H38" s="40"/>
    </row>
  </sheetData>
  <sheetProtection algorithmName="SHA-512" hashValue="TPrTZIEAe/E3WVFj3b2x7NgyT3fb4BGSeSac3SFwA1cy4rEZFVWfaQECcxC1JopPfy2mqnKd47vfkbVWqHgF8g==" saltValue="01SNVkax7dNmsXi9gsFYrA==" spinCount="100000" sheet="1" objects="1" scenarios="1"/>
  <mergeCells count="7">
    <mergeCell ref="A21:E21"/>
    <mergeCell ref="A1:B1"/>
    <mergeCell ref="A2:B2"/>
    <mergeCell ref="A26:A28"/>
    <mergeCell ref="A29:A31"/>
    <mergeCell ref="A23:A25"/>
    <mergeCell ref="D1:G1"/>
  </mergeCells>
  <dataValidations count="6">
    <dataValidation type="whole" allowBlank="1" showInputMessage="1" showErrorMessage="1" error="This must be a whole number. the maximum you may specify per term is 20 weeks" prompt="Add no. weeks" sqref="B9 B7" xr:uid="{90AFBB5F-4757-4FFB-B7F9-2AC6A13BD6BF}">
      <formula1>10</formula1>
      <formula2>20</formula2>
    </dataValidation>
    <dataValidation type="whole" allowBlank="1" showInputMessage="1" showErrorMessage="1" error="This must be a whole number. You must specify between 10 and 20 weeks" prompt="Add no. weeks" sqref="B8" xr:uid="{A0B849F5-C0AC-45BF-82C4-452A7EC5DB5D}">
      <formula1>10</formula1>
      <formula2>20</formula2>
    </dataValidation>
    <dataValidation type="whole" allowBlank="1" showInputMessage="1" showErrorMessage="1" error="The maximum you may specify is 300 children" prompt="Enter no. of children" sqref="E4:G4 E6:G7 E9:G9 E11:G12 E14:G14 E16:G17 E19:G19" xr:uid="{31D46DC2-C443-47FD-9971-69DD358246B0}">
      <formula1>0</formula1>
      <formula2>300</formula2>
    </dataValidation>
    <dataValidation type="decimal" allowBlank="1" showInputMessage="1" showErrorMessage="1" prompt="Enter No. of hours" sqref="B4:B5" xr:uid="{1E578AF7-B0D1-4BEB-AB47-A7D30691FAB2}">
      <formula1>0</formula1>
      <formula2>15</formula2>
    </dataValidation>
    <dataValidation type="decimal" allowBlank="1" showInputMessage="1" showErrorMessage="1" error="A child cannot claim more than 30 hours per week." prompt="Enter no. of hours" sqref="E10:G10 E18:G18 E5:G5" xr:uid="{8555DC39-AE63-42B2-8357-2E3DC3B1F21B}">
      <formula1>0</formula1>
      <formula2>30</formula2>
    </dataValidation>
    <dataValidation type="decimal" allowBlank="1" showInputMessage="1" showErrorMessage="1" error="A child cannot claim more than 30 hours per week." prompt="Enter no. of hours" sqref="E15:G15" xr:uid="{AD36FBFE-8461-49C0-A368-FBA367B119E1}">
      <formula1>0</formula1>
      <formula2>15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92AB-5FE4-42EF-A4A9-278ED39EE223}">
  <dimension ref="A1:E13"/>
  <sheetViews>
    <sheetView workbookViewId="0">
      <selection activeCell="C12" sqref="C12"/>
    </sheetView>
  </sheetViews>
  <sheetFormatPr defaultColWidth="0" defaultRowHeight="14.25" zeroHeight="1" x14ac:dyDescent="0.2"/>
  <cols>
    <col min="1" max="1" width="17.59765625" customWidth="1"/>
    <col min="2" max="2" width="17.296875" customWidth="1"/>
    <col min="3" max="4" width="18.296875" style="40" customWidth="1"/>
    <col min="5" max="5" width="16" style="40" customWidth="1"/>
    <col min="7" max="7" width="0" hidden="1" customWidth="1"/>
  </cols>
  <sheetData>
    <row r="1" spans="1:5" ht="42.75" customHeight="1" x14ac:dyDescent="0.2">
      <c r="A1" s="7" t="s">
        <v>52</v>
      </c>
      <c r="B1" s="7" t="s">
        <v>9</v>
      </c>
      <c r="C1" s="7" t="s">
        <v>10</v>
      </c>
      <c r="D1" s="6" t="s">
        <v>11</v>
      </c>
      <c r="E1" s="7" t="s">
        <v>18</v>
      </c>
    </row>
    <row r="2" spans="1:5" ht="42.75" x14ac:dyDescent="0.2">
      <c r="A2" s="6" t="s">
        <v>27</v>
      </c>
      <c r="B2" s="8">
        <f>'Your figures'!C23*0.7</f>
        <v>0</v>
      </c>
      <c r="C2" s="8">
        <f>'Your figures'!C24*0.7</f>
        <v>0</v>
      </c>
      <c r="D2" s="8">
        <f>'Your figures'!C25*0.7</f>
        <v>0</v>
      </c>
      <c r="E2" s="8">
        <f>SUM(B2:D2)</f>
        <v>0</v>
      </c>
    </row>
    <row r="3" spans="1:5" ht="28.5" x14ac:dyDescent="0.2">
      <c r="A3" s="6" t="s">
        <v>28</v>
      </c>
      <c r="B3" s="8">
        <f>'Your figures'!F23-'Option 1 Two per term'!B2</f>
        <v>0</v>
      </c>
      <c r="C3" s="8">
        <f>'Your figures'!F24-'Option 1 Two per term'!C2</f>
        <v>0</v>
      </c>
      <c r="D3" s="8">
        <f>'Your figures'!F25-'Option 1 Two per term'!D2</f>
        <v>0</v>
      </c>
      <c r="E3" s="8">
        <f>SUM(B3:D3)</f>
        <v>0</v>
      </c>
    </row>
    <row r="4" spans="1:5" x14ac:dyDescent="0.2">
      <c r="A4" s="68"/>
      <c r="B4" s="69"/>
      <c r="C4" s="70"/>
      <c r="D4" s="11" t="s">
        <v>33</v>
      </c>
      <c r="E4" s="9">
        <f>SUM(E2:E3)</f>
        <v>0</v>
      </c>
    </row>
    <row r="5" spans="1:5" ht="42.75" x14ac:dyDescent="0.2">
      <c r="A5" s="6" t="s">
        <v>29</v>
      </c>
      <c r="B5" s="8">
        <f>'Your figures'!C26*0.7</f>
        <v>0</v>
      </c>
      <c r="C5" s="8">
        <f>'Your figures'!C27*0.7</f>
        <v>0</v>
      </c>
      <c r="D5" s="8">
        <f>'Your figures'!C28*0.7</f>
        <v>0</v>
      </c>
      <c r="E5" s="8">
        <f>SUM(B5:D5)</f>
        <v>0</v>
      </c>
    </row>
    <row r="6" spans="1:5" ht="42.75" x14ac:dyDescent="0.2">
      <c r="A6" s="6" t="s">
        <v>30</v>
      </c>
      <c r="B6" s="8">
        <f>'Your figures'!F26-'Option 1 Two per term'!B5</f>
        <v>0</v>
      </c>
      <c r="C6" s="8">
        <f>'Your figures'!F27-'Option 1 Two per term'!C5</f>
        <v>0</v>
      </c>
      <c r="D6" s="8">
        <f>'Your figures'!F28-'Option 1 Two per term'!D5</f>
        <v>0</v>
      </c>
      <c r="E6" s="8">
        <f>SUM(B6:D6)</f>
        <v>0</v>
      </c>
    </row>
    <row r="7" spans="1:5" x14ac:dyDescent="0.2">
      <c r="A7" s="66"/>
      <c r="B7" s="43"/>
      <c r="C7" s="67"/>
      <c r="D7" s="11" t="s">
        <v>33</v>
      </c>
      <c r="E7" s="9">
        <f>SUM(E5:E6)</f>
        <v>0</v>
      </c>
    </row>
    <row r="8" spans="1:5" ht="42.75" x14ac:dyDescent="0.2">
      <c r="A8" s="6" t="s">
        <v>31</v>
      </c>
      <c r="B8" s="8">
        <f>'Your figures'!C29*0.7</f>
        <v>0</v>
      </c>
      <c r="C8" s="8">
        <f>'Your figures'!C30*0.7</f>
        <v>0</v>
      </c>
      <c r="D8" s="8">
        <f>'Your figures'!C31*0.7</f>
        <v>0</v>
      </c>
      <c r="E8" s="8">
        <f>SUM(B8:D8)</f>
        <v>0</v>
      </c>
    </row>
    <row r="9" spans="1:5" ht="42.75" x14ac:dyDescent="0.2">
      <c r="A9" s="6" t="s">
        <v>32</v>
      </c>
      <c r="B9" s="8">
        <f>'Your figures'!F29-'Option 1 Two per term'!B8</f>
        <v>0</v>
      </c>
      <c r="C9" s="8">
        <f>'Your figures'!F30-'Option 1 Two per term'!C8</f>
        <v>0</v>
      </c>
      <c r="D9" s="8">
        <f>'Your figures'!F31-'Option 1 Two per term'!D8</f>
        <v>0</v>
      </c>
      <c r="E9" s="8">
        <f>SUM(B9:D9)</f>
        <v>0</v>
      </c>
    </row>
    <row r="10" spans="1:5" x14ac:dyDescent="0.2">
      <c r="A10" s="40"/>
      <c r="B10" s="40"/>
      <c r="D10" s="11" t="s">
        <v>33</v>
      </c>
      <c r="E10" s="9">
        <f>SUM(E8:E9)</f>
        <v>0</v>
      </c>
    </row>
    <row r="11" spans="1:5" x14ac:dyDescent="0.2">
      <c r="A11" s="40"/>
      <c r="B11" s="40"/>
    </row>
    <row r="12" spans="1:5" ht="25.5" customHeight="1" x14ac:dyDescent="0.2">
      <c r="A12" s="10" t="s">
        <v>18</v>
      </c>
      <c r="B12" s="9">
        <f>E4+E7+E10</f>
        <v>0</v>
      </c>
    </row>
    <row r="13" spans="1:5" x14ac:dyDescent="0.2">
      <c r="A13" s="40"/>
      <c r="B13" s="65"/>
      <c r="E13" s="65"/>
    </row>
  </sheetData>
  <sheetProtection algorithmName="SHA-512" hashValue="KS55pOVWA5koZTJGQ8Bejx9HkYOmC8pUlRaQ6xkgg+kdDAgjFrXabJXD2ZQvVNQ3PD5oobUndFO/yVFfqae22Q==" saltValue="kq5Y1lFsDxDAXtB36yAs0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BD2D-3943-4F22-963B-88F812131B3E}">
  <dimension ref="A1:F19"/>
  <sheetViews>
    <sheetView zoomScale="85" zoomScaleNormal="85" workbookViewId="0">
      <selection activeCell="D17" sqref="D17"/>
    </sheetView>
  </sheetViews>
  <sheetFormatPr defaultColWidth="0" defaultRowHeight="14.25" zeroHeight="1" x14ac:dyDescent="0.2"/>
  <cols>
    <col min="1" max="1" width="15.69921875" style="4" customWidth="1"/>
    <col min="2" max="2" width="16.796875" style="4" customWidth="1"/>
    <col min="3" max="3" width="12.59765625" style="4" customWidth="1"/>
    <col min="4" max="4" width="12.8984375" style="4" customWidth="1"/>
    <col min="5" max="5" width="13.59765625" style="4" customWidth="1"/>
    <col min="6" max="6" width="14.3984375" style="4" customWidth="1"/>
    <col min="7" max="16384" width="8.796875" hidden="1"/>
  </cols>
  <sheetData>
    <row r="1" spans="1:6" ht="28.5" x14ac:dyDescent="0.2">
      <c r="A1" s="7" t="s">
        <v>52</v>
      </c>
      <c r="B1" s="12" t="s">
        <v>48</v>
      </c>
      <c r="C1" s="10" t="s">
        <v>9</v>
      </c>
      <c r="D1" s="10" t="s">
        <v>10</v>
      </c>
      <c r="E1" s="12" t="s">
        <v>11</v>
      </c>
      <c r="F1" s="10" t="s">
        <v>37</v>
      </c>
    </row>
    <row r="2" spans="1:6" ht="28.5" x14ac:dyDescent="0.2">
      <c r="A2" s="12" t="s">
        <v>39</v>
      </c>
      <c r="B2" s="22">
        <v>0.35</v>
      </c>
      <c r="C2" s="8">
        <f>'Your figures'!C23*B2</f>
        <v>0</v>
      </c>
      <c r="D2" s="8">
        <f>'Your figures'!C24*B2</f>
        <v>0</v>
      </c>
      <c r="E2" s="8">
        <f>'Your figures'!C25*B2</f>
        <v>0</v>
      </c>
      <c r="F2" s="8">
        <f t="shared" ref="F2:F13" si="0">SUM(C2:E2)</f>
        <v>0</v>
      </c>
    </row>
    <row r="3" spans="1:6" ht="28.5" x14ac:dyDescent="0.2">
      <c r="A3" s="12" t="s">
        <v>40</v>
      </c>
      <c r="B3" s="22">
        <v>0.35</v>
      </c>
      <c r="C3" s="8">
        <f>C2</f>
        <v>0</v>
      </c>
      <c r="D3" s="8">
        <f>D2</f>
        <v>0</v>
      </c>
      <c r="E3" s="8">
        <f>E2</f>
        <v>0</v>
      </c>
      <c r="F3" s="8">
        <f t="shared" si="0"/>
        <v>0</v>
      </c>
    </row>
    <row r="4" spans="1:6" ht="42.75" x14ac:dyDescent="0.2">
      <c r="A4" s="12" t="s">
        <v>34</v>
      </c>
      <c r="B4" s="22" t="s">
        <v>49</v>
      </c>
      <c r="C4" s="8">
        <f>'Your figures'!F23-(C2+C3)</f>
        <v>0</v>
      </c>
      <c r="D4" s="8">
        <f>'Your figures'!F24-(D2*2)</f>
        <v>0</v>
      </c>
      <c r="E4" s="8">
        <f>'Your figures'!F25-(E2*2)</f>
        <v>0</v>
      </c>
      <c r="F4" s="8">
        <f t="shared" si="0"/>
        <v>0</v>
      </c>
    </row>
    <row r="5" spans="1:6" ht="28.5" x14ac:dyDescent="0.2">
      <c r="A5" s="12" t="s">
        <v>41</v>
      </c>
      <c r="B5" s="22">
        <f>(1*0.7)/4</f>
        <v>0.17499999999999999</v>
      </c>
      <c r="C5" s="8">
        <f>'Your figures'!C26*B5</f>
        <v>0</v>
      </c>
      <c r="D5" s="8">
        <f>'Your figures'!C27*B5</f>
        <v>0</v>
      </c>
      <c r="E5" s="8">
        <f>'Your figures'!C28*B5</f>
        <v>0</v>
      </c>
      <c r="F5" s="8">
        <f t="shared" si="0"/>
        <v>0</v>
      </c>
    </row>
    <row r="6" spans="1:6" ht="28.5" x14ac:dyDescent="0.2">
      <c r="A6" s="12" t="s">
        <v>42</v>
      </c>
      <c r="B6" s="22">
        <f>(1*0.7)/4</f>
        <v>0.17499999999999999</v>
      </c>
      <c r="C6" s="8">
        <f>C5</f>
        <v>0</v>
      </c>
      <c r="D6" s="8">
        <f t="shared" ref="D6:E6" si="1">D5</f>
        <v>0</v>
      </c>
      <c r="E6" s="8">
        <f t="shared" si="1"/>
        <v>0</v>
      </c>
      <c r="F6" s="8">
        <f t="shared" si="0"/>
        <v>0</v>
      </c>
    </row>
    <row r="7" spans="1:6" ht="28.5" x14ac:dyDescent="0.2">
      <c r="A7" s="12" t="s">
        <v>43</v>
      </c>
      <c r="B7" s="22">
        <v>0.17499999999999999</v>
      </c>
      <c r="C7" s="8">
        <f>C5</f>
        <v>0</v>
      </c>
      <c r="D7" s="8">
        <f t="shared" ref="D7:E7" si="2">D5</f>
        <v>0</v>
      </c>
      <c r="E7" s="8">
        <f t="shared" si="2"/>
        <v>0</v>
      </c>
      <c r="F7" s="8">
        <f t="shared" si="0"/>
        <v>0</v>
      </c>
    </row>
    <row r="8" spans="1:6" ht="28.5" x14ac:dyDescent="0.2">
      <c r="A8" s="12" t="s">
        <v>44</v>
      </c>
      <c r="B8" s="22">
        <f>(1*0.7)/4</f>
        <v>0.17499999999999999</v>
      </c>
      <c r="C8" s="8">
        <f>C5</f>
        <v>0</v>
      </c>
      <c r="D8" s="8">
        <f t="shared" ref="D8:E8" si="3">D5</f>
        <v>0</v>
      </c>
      <c r="E8" s="8">
        <f t="shared" si="3"/>
        <v>0</v>
      </c>
      <c r="F8" s="8">
        <f t="shared" si="0"/>
        <v>0</v>
      </c>
    </row>
    <row r="9" spans="1:6" ht="42.75" x14ac:dyDescent="0.2">
      <c r="A9" s="12" t="s">
        <v>35</v>
      </c>
      <c r="B9" s="22" t="s">
        <v>50</v>
      </c>
      <c r="C9" s="8">
        <f>'Your figures'!F26-(C5+C6+C7+C8)</f>
        <v>0</v>
      </c>
      <c r="D9" s="8">
        <f>'Your figures'!F27-(D5+D6+D7+D8)</f>
        <v>0</v>
      </c>
      <c r="E9" s="8">
        <f>'Your figures'!F28-(E5+E6+E7+E8)</f>
        <v>0</v>
      </c>
      <c r="F9" s="8">
        <f t="shared" si="0"/>
        <v>0</v>
      </c>
    </row>
    <row r="10" spans="1:6" ht="42.75" x14ac:dyDescent="0.2">
      <c r="A10" s="12" t="s">
        <v>45</v>
      </c>
      <c r="B10" s="22">
        <f>3/9*0.7</f>
        <v>0.23333333333333331</v>
      </c>
      <c r="C10" s="8">
        <f>'Your figures'!C29*B10</f>
        <v>0</v>
      </c>
      <c r="D10" s="8">
        <f>'Your figures'!C30*B10</f>
        <v>0</v>
      </c>
      <c r="E10" s="8">
        <f>'Your figures'!C31*B10</f>
        <v>0</v>
      </c>
      <c r="F10" s="8">
        <f t="shared" si="0"/>
        <v>0</v>
      </c>
    </row>
    <row r="11" spans="1:6" ht="28.5" x14ac:dyDescent="0.2">
      <c r="A11" s="12" t="s">
        <v>46</v>
      </c>
      <c r="B11" s="22">
        <f>3/9*0.7</f>
        <v>0.23333333333333331</v>
      </c>
      <c r="C11" s="8">
        <f>C10</f>
        <v>0</v>
      </c>
      <c r="D11" s="8">
        <f>D10</f>
        <v>0</v>
      </c>
      <c r="E11" s="8">
        <f>E10</f>
        <v>0</v>
      </c>
      <c r="F11" s="8">
        <f t="shared" si="0"/>
        <v>0</v>
      </c>
    </row>
    <row r="12" spans="1:6" ht="42.75" x14ac:dyDescent="0.2">
      <c r="A12" s="12" t="s">
        <v>47</v>
      </c>
      <c r="B12" s="22">
        <f>3/9*0.7</f>
        <v>0.23333333333333331</v>
      </c>
      <c r="C12" s="8">
        <f>C11</f>
        <v>0</v>
      </c>
      <c r="D12" s="8">
        <f>D10</f>
        <v>0</v>
      </c>
      <c r="E12" s="8">
        <f>E10</f>
        <v>0</v>
      </c>
      <c r="F12" s="8">
        <f t="shared" si="0"/>
        <v>0</v>
      </c>
    </row>
    <row r="13" spans="1:6" ht="42.75" x14ac:dyDescent="0.2">
      <c r="A13" s="12" t="s">
        <v>36</v>
      </c>
      <c r="B13" s="22" t="s">
        <v>51</v>
      </c>
      <c r="C13" s="8">
        <f>'Your figures'!F29-(C10+C11+C12)</f>
        <v>0</v>
      </c>
      <c r="D13" s="8">
        <f>'Your figures'!F30-(D10+D11+D12)</f>
        <v>0</v>
      </c>
      <c r="E13" s="8">
        <f>'Your figures'!F31-(E10+E11+E12)</f>
        <v>0</v>
      </c>
      <c r="F13" s="8">
        <f t="shared" si="0"/>
        <v>0</v>
      </c>
    </row>
    <row r="14" spans="1:6" x14ac:dyDescent="0.2">
      <c r="A14" s="40"/>
      <c r="B14" s="40"/>
      <c r="C14" s="40"/>
      <c r="D14" s="73"/>
      <c r="E14" s="74"/>
      <c r="F14" s="40"/>
    </row>
    <row r="15" spans="1:6" ht="21" customHeight="1" x14ac:dyDescent="0.2">
      <c r="A15" s="12" t="s">
        <v>55</v>
      </c>
      <c r="B15" s="9">
        <f>F2+F3+F4</f>
        <v>0</v>
      </c>
      <c r="C15" s="40"/>
      <c r="D15" s="73"/>
      <c r="E15" s="74"/>
      <c r="F15" s="40"/>
    </row>
    <row r="16" spans="1:6" ht="21" customHeight="1" x14ac:dyDescent="0.2">
      <c r="A16" s="12" t="s">
        <v>56</v>
      </c>
      <c r="B16" s="9">
        <f>F5+F6+F7+F8+F9</f>
        <v>0</v>
      </c>
      <c r="C16" s="40"/>
      <c r="D16" s="73"/>
      <c r="E16" s="74"/>
      <c r="F16" s="40"/>
    </row>
    <row r="17" spans="1:6" ht="21" customHeight="1" x14ac:dyDescent="0.2">
      <c r="A17" s="12" t="s">
        <v>57</v>
      </c>
      <c r="B17" s="9">
        <f>F10+F11+F12+F13</f>
        <v>0</v>
      </c>
      <c r="C17" s="40"/>
      <c r="D17" s="73"/>
      <c r="E17" s="74"/>
      <c r="F17" s="40"/>
    </row>
    <row r="18" spans="1:6" ht="21" customHeight="1" x14ac:dyDescent="0.2">
      <c r="A18" s="12" t="s">
        <v>38</v>
      </c>
      <c r="B18" s="9">
        <f>SUM(F2:F13)</f>
        <v>0</v>
      </c>
      <c r="C18" s="40"/>
      <c r="D18" s="40"/>
      <c r="E18" s="40"/>
      <c r="F18" s="40"/>
    </row>
    <row r="19" spans="1:6" x14ac:dyDescent="0.2">
      <c r="A19" s="40"/>
      <c r="B19" s="40"/>
      <c r="C19" s="40"/>
      <c r="D19" s="40"/>
      <c r="E19" s="40"/>
      <c r="F19" s="40"/>
    </row>
  </sheetData>
  <sheetProtection algorithmName="SHA-512" hashValue="yn3BHnijKtzL4t3vDX92jgcuqZrYJJYtw+/Pk1dvRBE4O3bh5uZNcSGM7hDeR86fnBMz1mVM6YfD/eT25LP26w==" saltValue="f8JUJc5DjNMmk6JnMkYsZ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8FFA-1B55-4164-A19F-CCC8D3A70495}">
  <dimension ref="A1:G55"/>
  <sheetViews>
    <sheetView workbookViewId="0">
      <selection activeCell="D15" sqref="D15"/>
    </sheetView>
  </sheetViews>
  <sheetFormatPr defaultRowHeight="14.25" x14ac:dyDescent="0.2"/>
  <cols>
    <col min="1" max="1" width="10.296875" style="35" bestFit="1" customWidth="1"/>
    <col min="2" max="2" width="22.3984375" hidden="1" customWidth="1"/>
    <col min="3" max="3" width="22.3984375" style="30" hidden="1" customWidth="1"/>
    <col min="4" max="4" width="30.69921875" style="27" customWidth="1"/>
    <col min="5" max="5" width="15.59765625" style="30" customWidth="1"/>
    <col min="6" max="6" width="26.19921875" style="27" customWidth="1"/>
    <col min="7" max="7" width="15.5" customWidth="1"/>
    <col min="8" max="8" width="17.8984375" customWidth="1"/>
  </cols>
  <sheetData>
    <row r="1" spans="1:7" ht="44.25" customHeight="1" x14ac:dyDescent="0.2">
      <c r="A1" s="36" t="s">
        <v>74</v>
      </c>
      <c r="B1" s="24" t="s">
        <v>75</v>
      </c>
      <c r="C1" s="28" t="s">
        <v>78</v>
      </c>
      <c r="D1" s="26" t="s">
        <v>64</v>
      </c>
      <c r="E1" s="31" t="s">
        <v>79</v>
      </c>
      <c r="F1" s="26" t="s">
        <v>65</v>
      </c>
      <c r="G1" s="25"/>
    </row>
    <row r="2" spans="1:7" ht="71.25" x14ac:dyDescent="0.2">
      <c r="A2" s="35">
        <v>45656</v>
      </c>
      <c r="B2" s="1" t="s">
        <v>66</v>
      </c>
      <c r="C2" s="29" t="e">
        <f>Table1[[#This Row],[Option 1 - Two payments per term]]/D55</f>
        <v>#DIV/0!</v>
      </c>
      <c r="D2" s="27">
        <f>'Option 1 Two per term'!E2</f>
        <v>0</v>
      </c>
      <c r="E2" s="30" t="e">
        <f>Table1[[#This Row],[Option 2 - Monthly Payments]]/F55-((Table1[[#This Row],[Option 2 - Monthly Payments]]/F55)*2)*2</f>
        <v>#DIV/0!</v>
      </c>
      <c r="F2" s="27">
        <f>'Option 2 Monthly'!F2</f>
        <v>0</v>
      </c>
    </row>
    <row r="3" spans="1:7" x14ac:dyDescent="0.2">
      <c r="A3" s="35">
        <v>45663</v>
      </c>
    </row>
    <row r="4" spans="1:7" x14ac:dyDescent="0.2">
      <c r="A4" s="35">
        <v>45670</v>
      </c>
    </row>
    <row r="5" spans="1:7" x14ac:dyDescent="0.2">
      <c r="A5" s="35">
        <v>45677</v>
      </c>
    </row>
    <row r="6" spans="1:7" ht="42.75" x14ac:dyDescent="0.2">
      <c r="A6" s="35">
        <v>45684</v>
      </c>
      <c r="B6" s="1" t="s">
        <v>67</v>
      </c>
      <c r="C6" s="29"/>
      <c r="E6" s="30" t="e">
        <f>Table1[[#This Row],[Option 2 - Monthly Payments]]/F55-((Table1[[#This Row],[Option 2 - Monthly Payments]]/F55)*2)*2</f>
        <v>#DIV/0!</v>
      </c>
      <c r="F6" s="27">
        <f>'Option 2 Monthly'!F3</f>
        <v>0</v>
      </c>
    </row>
    <row r="7" spans="1:7" x14ac:dyDescent="0.2">
      <c r="A7" s="35">
        <v>45691</v>
      </c>
    </row>
    <row r="8" spans="1:7" x14ac:dyDescent="0.2">
      <c r="A8" s="35">
        <v>45698</v>
      </c>
    </row>
    <row r="9" spans="1:7" ht="42.75" x14ac:dyDescent="0.2">
      <c r="A9" s="35">
        <v>45705</v>
      </c>
      <c r="B9" s="1" t="s">
        <v>76</v>
      </c>
      <c r="C9" s="29" t="e">
        <f>Table1[[#This Row],[Option 1 - Two payments per term]]/D55</f>
        <v>#DIV/0!</v>
      </c>
      <c r="D9" s="27">
        <f>'Option 1 Two per term'!E3</f>
        <v>0</v>
      </c>
    </row>
    <row r="10" spans="1:7" ht="42.75" x14ac:dyDescent="0.2">
      <c r="A10" s="35">
        <v>45712</v>
      </c>
      <c r="B10" s="1" t="s">
        <v>68</v>
      </c>
      <c r="C10" s="29"/>
      <c r="E10" s="30" t="e">
        <f>Table1[[#This Row],[Option 2 - Monthly Payments]]/F55-((Table1[[#This Row],[Option 2 - Monthly Payments]]/F55)*2)*2</f>
        <v>#DIV/0!</v>
      </c>
      <c r="F10" s="27">
        <f>'Option 2 Monthly'!F4</f>
        <v>0</v>
      </c>
    </row>
    <row r="11" spans="1:7" x14ac:dyDescent="0.2">
      <c r="A11" s="35">
        <v>45719</v>
      </c>
    </row>
    <row r="12" spans="1:7" x14ac:dyDescent="0.2">
      <c r="A12" s="35">
        <v>45726</v>
      </c>
    </row>
    <row r="13" spans="1:7" x14ac:dyDescent="0.2">
      <c r="A13" s="35">
        <v>45733</v>
      </c>
    </row>
    <row r="14" spans="1:7" x14ac:dyDescent="0.2">
      <c r="A14" s="35">
        <v>45740</v>
      </c>
    </row>
    <row r="15" spans="1:7" ht="114" x14ac:dyDescent="0.2">
      <c r="A15" s="35">
        <v>45747</v>
      </c>
      <c r="B15" s="1" t="s">
        <v>69</v>
      </c>
      <c r="C15" s="29" t="e">
        <f>Table1[[#This Row],[Option 1 - Two payments per term]]/D55</f>
        <v>#DIV/0!</v>
      </c>
      <c r="D15" s="27">
        <f>'Option 1 Two per term'!E5</f>
        <v>0</v>
      </c>
      <c r="E15" s="30" t="e">
        <f>Table1[[#This Row],[Option 2 - Monthly Payments]]/F55-((Table1[[#This Row],[Option 2 - Monthly Payments]]/F55)*2)*2</f>
        <v>#DIV/0!</v>
      </c>
      <c r="F15" s="27">
        <f>'Option 2 Monthly'!F5</f>
        <v>0</v>
      </c>
    </row>
    <row r="16" spans="1:7" x14ac:dyDescent="0.2">
      <c r="A16" s="35">
        <v>45754</v>
      </c>
    </row>
    <row r="17" spans="1:6" x14ac:dyDescent="0.2">
      <c r="A17" s="35">
        <v>45761</v>
      </c>
    </row>
    <row r="18" spans="1:6" x14ac:dyDescent="0.2">
      <c r="A18" s="35">
        <v>45768</v>
      </c>
    </row>
    <row r="19" spans="1:6" ht="42.75" x14ac:dyDescent="0.2">
      <c r="A19" s="35">
        <v>45775</v>
      </c>
      <c r="B19" s="1" t="s">
        <v>67</v>
      </c>
      <c r="C19" s="29"/>
      <c r="E19" s="30" t="e">
        <f>Table1[[#This Row],[Option 2 - Monthly Payments]]/F55-((Table1[[#This Row],[Option 2 - Monthly Payments]]/F55)*2)*2</f>
        <v>#DIV/0!</v>
      </c>
      <c r="F19" s="27">
        <f>'Option 2 Monthly'!F6</f>
        <v>0</v>
      </c>
    </row>
    <row r="20" spans="1:6" x14ac:dyDescent="0.2">
      <c r="A20" s="35">
        <v>45782</v>
      </c>
    </row>
    <row r="21" spans="1:6" x14ac:dyDescent="0.2">
      <c r="A21" s="35">
        <v>45789</v>
      </c>
    </row>
    <row r="22" spans="1:6" x14ac:dyDescent="0.2">
      <c r="A22" s="35">
        <v>45796</v>
      </c>
    </row>
    <row r="23" spans="1:6" ht="71.25" x14ac:dyDescent="0.2">
      <c r="A23" s="35">
        <v>45803</v>
      </c>
      <c r="B23" s="1" t="s">
        <v>77</v>
      </c>
      <c r="C23" s="29" t="e">
        <f>Table1[[#This Row],[Option 1 - Two payments per term]]/D55</f>
        <v>#DIV/0!</v>
      </c>
      <c r="D23" s="27">
        <f>'Option 1 Two per term'!E6</f>
        <v>0</v>
      </c>
      <c r="E23" s="30" t="e">
        <f>Table1[[#This Row],[Option 2 - Monthly Payments]]/F55-((Table1[[#This Row],[Option 2 - Monthly Payments]]/F55)*2)*2</f>
        <v>#DIV/0!</v>
      </c>
      <c r="F23" s="27">
        <f>'Option 2 Monthly'!F7</f>
        <v>0</v>
      </c>
    </row>
    <row r="24" spans="1:6" x14ac:dyDescent="0.2">
      <c r="A24" s="35">
        <v>45810</v>
      </c>
    </row>
    <row r="25" spans="1:6" x14ac:dyDescent="0.2">
      <c r="A25" s="35">
        <v>45817</v>
      </c>
    </row>
    <row r="26" spans="1:6" x14ac:dyDescent="0.2">
      <c r="A26" s="35">
        <v>45824</v>
      </c>
    </row>
    <row r="27" spans="1:6" ht="42.75" x14ac:dyDescent="0.2">
      <c r="A27" s="35">
        <v>45831</v>
      </c>
      <c r="B27" s="1" t="s">
        <v>70</v>
      </c>
      <c r="C27" s="29"/>
      <c r="E27" s="30" t="e">
        <f>Table1[[#This Row],[Option 2 - Monthly Payments]]/F55-((Table1[[#This Row],[Option 2 - Monthly Payments]]/F55)*2)*2</f>
        <v>#DIV/0!</v>
      </c>
      <c r="F27" s="27">
        <f>'Option 2 Monthly'!F8</f>
        <v>0</v>
      </c>
    </row>
    <row r="28" spans="1:6" x14ac:dyDescent="0.2">
      <c r="A28" s="35">
        <v>45838</v>
      </c>
    </row>
    <row r="29" spans="1:6" x14ac:dyDescent="0.2">
      <c r="A29" s="35">
        <v>45845</v>
      </c>
    </row>
    <row r="30" spans="1:6" x14ac:dyDescent="0.2">
      <c r="A30" s="35">
        <v>45852</v>
      </c>
    </row>
    <row r="31" spans="1:6" ht="42.75" x14ac:dyDescent="0.2">
      <c r="A31" s="35">
        <v>45859</v>
      </c>
      <c r="B31" s="1" t="s">
        <v>68</v>
      </c>
      <c r="C31" s="29"/>
      <c r="E31" s="30" t="e">
        <f>Table1[[#This Row],[Option 2 - Monthly Payments]]/F55-((Table1[[#This Row],[Option 2 - Monthly Payments]]/F55)*2)*2</f>
        <v>#DIV/0!</v>
      </c>
      <c r="F31" s="27">
        <f>'Option 2 Monthly'!F9</f>
        <v>0</v>
      </c>
    </row>
    <row r="32" spans="1:6" x14ac:dyDescent="0.2">
      <c r="A32" s="35">
        <v>45866</v>
      </c>
    </row>
    <row r="33" spans="1:6" x14ac:dyDescent="0.2">
      <c r="A33" s="35">
        <v>45873</v>
      </c>
    </row>
    <row r="34" spans="1:6" x14ac:dyDescent="0.2">
      <c r="A34" s="35">
        <v>45880</v>
      </c>
    </row>
    <row r="35" spans="1:6" x14ac:dyDescent="0.2">
      <c r="A35" s="35">
        <v>45887</v>
      </c>
    </row>
    <row r="36" spans="1:6" ht="71.25" x14ac:dyDescent="0.2">
      <c r="A36" s="35">
        <v>45894</v>
      </c>
      <c r="B36" s="1" t="s">
        <v>66</v>
      </c>
      <c r="C36" s="29" t="e">
        <f>Table1[[#This Row],[Option 1 - Two payments per term]]/D55</f>
        <v>#DIV/0!</v>
      </c>
      <c r="D36" s="27">
        <f>'Option 1 Two per term'!E8</f>
        <v>0</v>
      </c>
      <c r="E36" s="30" t="e">
        <f>Table1[[#This Row],[Option 2 - Monthly Payments]]/F55-((Table1[[#This Row],[Option 2 - Monthly Payments]]/F55)*2)*2</f>
        <v>#DIV/0!</v>
      </c>
      <c r="F36" s="27">
        <f>'Option 2 Monthly'!F10</f>
        <v>0</v>
      </c>
    </row>
    <row r="37" spans="1:6" x14ac:dyDescent="0.2">
      <c r="A37" s="35">
        <v>45901</v>
      </c>
    </row>
    <row r="38" spans="1:6" x14ac:dyDescent="0.2">
      <c r="A38" s="35">
        <v>45908</v>
      </c>
    </row>
    <row r="39" spans="1:6" x14ac:dyDescent="0.2">
      <c r="A39" s="35">
        <v>45915</v>
      </c>
    </row>
    <row r="40" spans="1:6" ht="42.75" x14ac:dyDescent="0.2">
      <c r="A40" s="35">
        <v>45922</v>
      </c>
      <c r="B40" s="1" t="s">
        <v>71</v>
      </c>
      <c r="C40" s="29"/>
      <c r="E40" s="30" t="e">
        <f>Table1[[#This Row],[Option 2 - Monthly Payments]]/F55-((Table1[[#This Row],[Option 2 - Monthly Payments]]/F55)*2)*2</f>
        <v>#DIV/0!</v>
      </c>
      <c r="F40" s="27">
        <f>'Option 2 Monthly'!F11</f>
        <v>0</v>
      </c>
    </row>
    <row r="41" spans="1:6" x14ac:dyDescent="0.2">
      <c r="A41" s="35">
        <v>45929</v>
      </c>
    </row>
    <row r="42" spans="1:6" x14ac:dyDescent="0.2">
      <c r="A42" s="35">
        <v>45936</v>
      </c>
    </row>
    <row r="43" spans="1:6" ht="42.75" x14ac:dyDescent="0.2">
      <c r="A43" s="35">
        <v>45943</v>
      </c>
      <c r="B43" s="1" t="s">
        <v>76</v>
      </c>
      <c r="C43" s="29" t="e">
        <f>Table1[[#This Row],[Option 1 - Two payments per term]]/D55</f>
        <v>#DIV/0!</v>
      </c>
      <c r="D43" s="27">
        <f>'Option 1 Two per term'!E9</f>
        <v>0</v>
      </c>
    </row>
    <row r="44" spans="1:6" ht="28.5" x14ac:dyDescent="0.2">
      <c r="A44" s="35">
        <v>45950</v>
      </c>
      <c r="B44" s="1" t="s">
        <v>72</v>
      </c>
      <c r="C44" s="29"/>
      <c r="E44" s="30" t="e">
        <f>Table1[[#This Row],[Option 2 - Monthly Payments]]/F55-((Table1[[#This Row],[Option 2 - Monthly Payments]]/F55)*2)*2</f>
        <v>#DIV/0!</v>
      </c>
      <c r="F44" s="27">
        <f>'Option 2 Monthly'!F12</f>
        <v>0</v>
      </c>
    </row>
    <row r="45" spans="1:6" x14ac:dyDescent="0.2">
      <c r="A45" s="35">
        <v>45957</v>
      </c>
    </row>
    <row r="46" spans="1:6" x14ac:dyDescent="0.2">
      <c r="A46" s="35">
        <v>45964</v>
      </c>
    </row>
    <row r="47" spans="1:6" x14ac:dyDescent="0.2">
      <c r="A47" s="35">
        <v>45971</v>
      </c>
    </row>
    <row r="48" spans="1:6" x14ac:dyDescent="0.2">
      <c r="A48" s="35">
        <v>45978</v>
      </c>
    </row>
    <row r="49" spans="1:6" ht="28.5" x14ac:dyDescent="0.2">
      <c r="A49" s="35">
        <v>45985</v>
      </c>
      <c r="B49" s="1" t="s">
        <v>73</v>
      </c>
      <c r="C49" s="29"/>
      <c r="E49" s="30" t="e">
        <f>Table1[[#This Row],[Option 2 - Monthly Payments]]/F55-((Table1[[#This Row],[Option 2 - Monthly Payments]]/F55)*2)*2</f>
        <v>#DIV/0!</v>
      </c>
      <c r="F49" s="27">
        <f>'Option 2 Monthly'!F13</f>
        <v>0</v>
      </c>
    </row>
    <row r="50" spans="1:6" x14ac:dyDescent="0.2">
      <c r="A50" s="35">
        <v>45992</v>
      </c>
    </row>
    <row r="51" spans="1:6" x14ac:dyDescent="0.2">
      <c r="A51" s="35">
        <v>45999</v>
      </c>
    </row>
    <row r="52" spans="1:6" x14ac:dyDescent="0.2">
      <c r="A52" s="35">
        <v>46006</v>
      </c>
    </row>
    <row r="53" spans="1:6" x14ac:dyDescent="0.2">
      <c r="A53" s="35">
        <v>46013</v>
      </c>
    </row>
    <row r="54" spans="1:6" x14ac:dyDescent="0.2">
      <c r="A54" s="35">
        <v>46020</v>
      </c>
    </row>
    <row r="55" spans="1:6" x14ac:dyDescent="0.2">
      <c r="D55" s="27">
        <f>SUM(D2:D54)</f>
        <v>0</v>
      </c>
      <c r="F55" s="27">
        <f>SUM(F2:F54)</f>
        <v>0</v>
      </c>
    </row>
  </sheetData>
  <sheetProtection algorithmName="SHA-512" hashValue="N2Qpqe4BKsdu5at1K4eaXs3ZNwHLa0f6tq8+xmEd38qKolEpBeekRQp49HpS8OPVlDFe37tz/VOFVLt+wSxh5A==" saltValue="6X7sc32qPyNxlZTxOcN6iw==" spinCount="100000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F9DE-C743-4194-8D20-7F21E3BA2569}">
  <dimension ref="A1:M30"/>
  <sheetViews>
    <sheetView zoomScaleNormal="100" workbookViewId="0">
      <selection activeCell="C12" sqref="C12"/>
    </sheetView>
  </sheetViews>
  <sheetFormatPr defaultColWidth="0" defaultRowHeight="14.25" zeroHeight="1" x14ac:dyDescent="0.2"/>
  <cols>
    <col min="1" max="13" width="11.8984375" style="4" customWidth="1"/>
    <col min="14" max="16384" width="8.796875" style="4" hidden="1"/>
  </cols>
  <sheetData>
    <row r="1" spans="1:13" x14ac:dyDescent="0.2"/>
    <row r="2" spans="1:13" x14ac:dyDescent="0.2"/>
    <row r="3" spans="1:13" x14ac:dyDescent="0.2"/>
    <row r="4" spans="1:13" x14ac:dyDescent="0.2"/>
    <row r="5" spans="1:13" x14ac:dyDescent="0.2"/>
    <row r="6" spans="1:13" x14ac:dyDescent="0.2"/>
    <row r="7" spans="1:13" x14ac:dyDescent="0.2"/>
    <row r="8" spans="1:13" x14ac:dyDescent="0.2"/>
    <row r="9" spans="1:13" x14ac:dyDescent="0.2"/>
    <row r="10" spans="1:13" x14ac:dyDescent="0.2"/>
    <row r="11" spans="1:13" x14ac:dyDescent="0.2"/>
    <row r="12" spans="1:13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"/>
    <row r="15" spans="1:13" x14ac:dyDescent="0.2"/>
    <row r="16" spans="1:13" x14ac:dyDescent="0.2"/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  <row r="23" s="4" customFormat="1" x14ac:dyDescent="0.2"/>
    <row r="24" s="4" customFormat="1" x14ac:dyDescent="0.2"/>
    <row r="25" s="4" customFormat="1" hidden="1" x14ac:dyDescent="0.2"/>
    <row r="26" s="4" customFormat="1" hidden="1" x14ac:dyDescent="0.2"/>
    <row r="27" s="4" customFormat="1" hidden="1" x14ac:dyDescent="0.2"/>
    <row r="28" s="4" customFormat="1" hidden="1" x14ac:dyDescent="0.2"/>
    <row r="29" s="4" customFormat="1" hidden="1" x14ac:dyDescent="0.2"/>
    <row r="30" s="4" customFormat="1" hidden="1" x14ac:dyDescent="0.2"/>
  </sheetData>
  <sheetProtection algorithmName="SHA-512" hashValue="r3/pNss0ey0P+iUfG7l4bUTEzAimRuB9QdMDU0Kk/xjN43fYGoieAhfr7HRlyY2FZARbUBqzQgMK5zH+TdiDzg==" saltValue="MI3nB3t8lSmYPCsAHSNNy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C581-18C8-485B-AEB6-4BEC10C8A7C2}">
  <dimension ref="A1:G55"/>
  <sheetViews>
    <sheetView topLeftCell="A27" workbookViewId="0">
      <selection activeCell="D36" sqref="D36"/>
    </sheetView>
  </sheetViews>
  <sheetFormatPr defaultRowHeight="14.25" x14ac:dyDescent="0.2"/>
  <cols>
    <col min="1" max="1" width="10.296875" bestFit="1" customWidth="1"/>
    <col min="2" max="2" width="22.3984375" hidden="1" customWidth="1"/>
    <col min="3" max="3" width="22.3984375" style="30" hidden="1" customWidth="1"/>
    <col min="4" max="4" width="30.69921875" style="27" customWidth="1"/>
    <col min="5" max="5" width="15.59765625" style="30" customWidth="1"/>
    <col min="6" max="6" width="26.19921875" style="27" customWidth="1"/>
    <col min="7" max="7" width="15.5" customWidth="1"/>
    <col min="8" max="8" width="17.8984375" customWidth="1"/>
  </cols>
  <sheetData>
    <row r="1" spans="1:7" ht="44.25" customHeight="1" x14ac:dyDescent="0.2">
      <c r="A1" s="24" t="s">
        <v>74</v>
      </c>
      <c r="B1" s="24" t="s">
        <v>75</v>
      </c>
      <c r="C1" s="28" t="s">
        <v>78</v>
      </c>
      <c r="D1" s="26" t="s">
        <v>64</v>
      </c>
      <c r="E1" s="31" t="s">
        <v>79</v>
      </c>
      <c r="F1" s="26" t="s">
        <v>81</v>
      </c>
      <c r="G1" s="25"/>
    </row>
    <row r="2" spans="1:7" ht="71.25" x14ac:dyDescent="0.2">
      <c r="A2" s="23">
        <v>45656</v>
      </c>
      <c r="B2" s="1" t="s">
        <v>66</v>
      </c>
      <c r="C2" s="29" t="e">
        <f>Table13[[#This Row],[Option 1 - Two payments per term]]/D55</f>
        <v>#REF!</v>
      </c>
      <c r="D2" s="27" t="e">
        <f>#REF!</f>
        <v>#REF!</v>
      </c>
      <c r="E2" s="30" t="e">
        <f>Table13[[#This Row],[Option 2 Varied Estimates]]/F55-((Table13[[#This Row],[Option 2 Varied Estimates]]/F55)*2)*2</f>
        <v>#DIV/0!</v>
      </c>
      <c r="F2" s="27">
        <f>'Option 2 Monthly'!F2</f>
        <v>0</v>
      </c>
    </row>
    <row r="3" spans="1:7" x14ac:dyDescent="0.2">
      <c r="A3" s="23">
        <v>45663</v>
      </c>
    </row>
    <row r="4" spans="1:7" x14ac:dyDescent="0.2">
      <c r="A4" s="23">
        <v>45670</v>
      </c>
    </row>
    <row r="5" spans="1:7" x14ac:dyDescent="0.2">
      <c r="A5" s="23">
        <v>45677</v>
      </c>
    </row>
    <row r="6" spans="1:7" ht="42.75" x14ac:dyDescent="0.2">
      <c r="A6" s="23">
        <v>45684</v>
      </c>
      <c r="B6" s="1" t="s">
        <v>67</v>
      </c>
      <c r="C6" s="29"/>
      <c r="E6" s="30" t="e">
        <f>Table13[[#This Row],[Option 2 Varied Estimates]]/F55-((Table13[[#This Row],[Option 2 Varied Estimates]]/F55)*2)*2</f>
        <v>#DIV/0!</v>
      </c>
      <c r="F6" s="27">
        <f>'Option 2 Monthly'!F3</f>
        <v>0</v>
      </c>
    </row>
    <row r="7" spans="1:7" x14ac:dyDescent="0.2">
      <c r="A7" s="23">
        <v>45691</v>
      </c>
    </row>
    <row r="8" spans="1:7" x14ac:dyDescent="0.2">
      <c r="A8" s="23">
        <v>45698</v>
      </c>
    </row>
    <row r="9" spans="1:7" ht="42.75" x14ac:dyDescent="0.2">
      <c r="A9" s="23">
        <v>45705</v>
      </c>
      <c r="B9" s="1" t="s">
        <v>76</v>
      </c>
      <c r="C9" s="29" t="e">
        <f>Table13[[#This Row],[Option 1 - Two payments per term]]/D55</f>
        <v>#REF!</v>
      </c>
      <c r="D9" s="27" t="e">
        <f>#REF!</f>
        <v>#REF!</v>
      </c>
    </row>
    <row r="10" spans="1:7" ht="42.75" x14ac:dyDescent="0.2">
      <c r="A10" s="23">
        <v>45712</v>
      </c>
      <c r="B10" s="1" t="s">
        <v>68</v>
      </c>
      <c r="C10" s="29"/>
      <c r="E10" s="30" t="e">
        <f>Table13[[#This Row],[Option 2 Varied Estimates]]/F55-((Table13[[#This Row],[Option 2 Varied Estimates]]/F55)*2)*2</f>
        <v>#DIV/0!</v>
      </c>
      <c r="F10" s="27">
        <f>'Option 2 Monthly'!F4</f>
        <v>0</v>
      </c>
    </row>
    <row r="11" spans="1:7" x14ac:dyDescent="0.2">
      <c r="A11" s="23">
        <v>45719</v>
      </c>
    </row>
    <row r="12" spans="1:7" x14ac:dyDescent="0.2">
      <c r="A12" s="23">
        <v>45726</v>
      </c>
    </row>
    <row r="13" spans="1:7" x14ac:dyDescent="0.2">
      <c r="A13" s="23">
        <v>45733</v>
      </c>
    </row>
    <row r="14" spans="1:7" x14ac:dyDescent="0.2">
      <c r="A14" s="23">
        <v>45740</v>
      </c>
    </row>
    <row r="15" spans="1:7" ht="114" x14ac:dyDescent="0.2">
      <c r="A15" s="23">
        <v>45747</v>
      </c>
      <c r="B15" s="1" t="s">
        <v>69</v>
      </c>
      <c r="C15" s="29" t="e">
        <f>Table13[[#This Row],[Option 1 - Two payments per term]]/D55</f>
        <v>#REF!</v>
      </c>
      <c r="D15" s="27" t="e">
        <f>#REF!</f>
        <v>#REF!</v>
      </c>
      <c r="E15" s="30" t="e">
        <f>Table13[[#This Row],[Option 2 Varied Estimates]]/F55-((Table13[[#This Row],[Option 2 Varied Estimates]]/F55)*2)*2</f>
        <v>#DIV/0!</v>
      </c>
      <c r="F15" s="27">
        <f>'Option 2 Monthly'!F5</f>
        <v>0</v>
      </c>
    </row>
    <row r="16" spans="1:7" x14ac:dyDescent="0.2">
      <c r="A16" s="23">
        <v>45754</v>
      </c>
    </row>
    <row r="17" spans="1:6" x14ac:dyDescent="0.2">
      <c r="A17" s="23">
        <v>45761</v>
      </c>
    </row>
    <row r="18" spans="1:6" x14ac:dyDescent="0.2">
      <c r="A18" s="23">
        <v>45768</v>
      </c>
    </row>
    <row r="19" spans="1:6" ht="42.75" x14ac:dyDescent="0.2">
      <c r="A19" s="23">
        <v>45775</v>
      </c>
      <c r="B19" s="1" t="s">
        <v>67</v>
      </c>
      <c r="C19" s="29"/>
      <c r="E19" s="30" t="e">
        <f>Table13[[#This Row],[Option 2 Varied Estimates]]/F55-((Table13[[#This Row],[Option 2 Varied Estimates]]/F55)*2)*2</f>
        <v>#DIV/0!</v>
      </c>
      <c r="F19" s="27">
        <f>'Option 2 Monthly'!F6</f>
        <v>0</v>
      </c>
    </row>
    <row r="20" spans="1:6" x14ac:dyDescent="0.2">
      <c r="A20" s="23">
        <v>45782</v>
      </c>
    </row>
    <row r="21" spans="1:6" x14ac:dyDescent="0.2">
      <c r="A21" s="23">
        <v>45789</v>
      </c>
    </row>
    <row r="22" spans="1:6" x14ac:dyDescent="0.2">
      <c r="A22" s="23">
        <v>45796</v>
      </c>
    </row>
    <row r="23" spans="1:6" ht="71.25" x14ac:dyDescent="0.2">
      <c r="A23" s="23">
        <v>45803</v>
      </c>
      <c r="B23" s="1" t="s">
        <v>77</v>
      </c>
      <c r="C23" s="29" t="e">
        <f>Table13[[#This Row],[Option 1 - Two payments per term]]/D55</f>
        <v>#REF!</v>
      </c>
      <c r="D23" s="27" t="e">
        <f>#REF!</f>
        <v>#REF!</v>
      </c>
      <c r="E23" s="30" t="e">
        <f>Table13[[#This Row],[Option 2 Varied Estimates]]/F55-((Table13[[#This Row],[Option 2 Varied Estimates]]/F55)*2)*2</f>
        <v>#DIV/0!</v>
      </c>
      <c r="F23" s="27">
        <f>'Option 2 Monthly'!F7</f>
        <v>0</v>
      </c>
    </row>
    <row r="24" spans="1:6" x14ac:dyDescent="0.2">
      <c r="A24" s="23">
        <v>45810</v>
      </c>
    </row>
    <row r="25" spans="1:6" x14ac:dyDescent="0.2">
      <c r="A25" s="23">
        <v>45817</v>
      </c>
    </row>
    <row r="26" spans="1:6" x14ac:dyDescent="0.2">
      <c r="A26" s="23">
        <v>45824</v>
      </c>
    </row>
    <row r="27" spans="1:6" ht="42.75" x14ac:dyDescent="0.2">
      <c r="A27" s="23">
        <v>45831</v>
      </c>
      <c r="B27" s="1" t="s">
        <v>70</v>
      </c>
      <c r="C27" s="29"/>
      <c r="E27" s="30" t="e">
        <f>Table13[[#This Row],[Option 2 Varied Estimates]]/F55-((Table13[[#This Row],[Option 2 Varied Estimates]]/F55)*2)*2</f>
        <v>#DIV/0!</v>
      </c>
      <c r="F27" s="27">
        <f>'Option 2 Monthly'!F8</f>
        <v>0</v>
      </c>
    </row>
    <row r="28" spans="1:6" x14ac:dyDescent="0.2">
      <c r="A28" s="23">
        <v>45838</v>
      </c>
    </row>
    <row r="29" spans="1:6" x14ac:dyDescent="0.2">
      <c r="A29" s="23">
        <v>45845</v>
      </c>
    </row>
    <row r="30" spans="1:6" x14ac:dyDescent="0.2">
      <c r="A30" s="23">
        <v>45852</v>
      </c>
    </row>
    <row r="31" spans="1:6" ht="42.75" x14ac:dyDescent="0.2">
      <c r="A31" s="23">
        <v>45859</v>
      </c>
      <c r="B31" s="1" t="s">
        <v>68</v>
      </c>
      <c r="C31" s="29"/>
      <c r="E31" s="30" t="e">
        <f>Table13[[#This Row],[Option 2 Varied Estimates]]/F55-((Table13[[#This Row],[Option 2 Varied Estimates]]/F55)*2)*2</f>
        <v>#DIV/0!</v>
      </c>
      <c r="F31" s="27">
        <f>'Option 2 Monthly'!F9</f>
        <v>0</v>
      </c>
    </row>
    <row r="32" spans="1:6" x14ac:dyDescent="0.2">
      <c r="A32" s="23">
        <v>45866</v>
      </c>
    </row>
    <row r="33" spans="1:6" x14ac:dyDescent="0.2">
      <c r="A33" s="23">
        <v>45873</v>
      </c>
    </row>
    <row r="34" spans="1:6" x14ac:dyDescent="0.2">
      <c r="A34" s="23">
        <v>45880</v>
      </c>
    </row>
    <row r="35" spans="1:6" x14ac:dyDescent="0.2">
      <c r="A35" s="23">
        <v>45887</v>
      </c>
    </row>
    <row r="36" spans="1:6" ht="71.25" x14ac:dyDescent="0.2">
      <c r="A36" s="23">
        <v>45894</v>
      </c>
      <c r="B36" s="1" t="s">
        <v>66</v>
      </c>
      <c r="C36" s="29" t="e">
        <f>Table13[[#This Row],[Option 1 - Two payments per term]]/D55</f>
        <v>#REF!</v>
      </c>
      <c r="D36" s="27" t="e">
        <f>#REF!</f>
        <v>#REF!</v>
      </c>
      <c r="E36" s="30" t="e">
        <f>Table13[[#This Row],[Option 2 Varied Estimates]]/F55-((Table13[[#This Row],[Option 2 Varied Estimates]]/F55)*2)*2</f>
        <v>#DIV/0!</v>
      </c>
      <c r="F36" s="27">
        <f>'Option 2 Monthly'!F10</f>
        <v>0</v>
      </c>
    </row>
    <row r="37" spans="1:6" x14ac:dyDescent="0.2">
      <c r="A37" s="23">
        <v>45901</v>
      </c>
    </row>
    <row r="38" spans="1:6" x14ac:dyDescent="0.2">
      <c r="A38" s="23">
        <v>45908</v>
      </c>
    </row>
    <row r="39" spans="1:6" x14ac:dyDescent="0.2">
      <c r="A39" s="23">
        <v>45915</v>
      </c>
    </row>
    <row r="40" spans="1:6" ht="42.75" x14ac:dyDescent="0.2">
      <c r="A40" s="23">
        <v>45922</v>
      </c>
      <c r="B40" s="1" t="s">
        <v>71</v>
      </c>
      <c r="C40" s="29"/>
      <c r="E40" s="30" t="e">
        <f>Table13[[#This Row],[Option 2 Varied Estimates]]/F55-((Table13[[#This Row],[Option 2 Varied Estimates]]/F55)*2)*2</f>
        <v>#DIV/0!</v>
      </c>
      <c r="F40" s="27">
        <f>'Option 2 Monthly'!F11</f>
        <v>0</v>
      </c>
    </row>
    <row r="41" spans="1:6" x14ac:dyDescent="0.2">
      <c r="A41" s="23">
        <v>45929</v>
      </c>
    </row>
    <row r="42" spans="1:6" x14ac:dyDescent="0.2">
      <c r="A42" s="23">
        <v>45936</v>
      </c>
    </row>
    <row r="43" spans="1:6" ht="42.75" x14ac:dyDescent="0.2">
      <c r="A43" s="23">
        <v>45943</v>
      </c>
      <c r="B43" s="1" t="s">
        <v>76</v>
      </c>
      <c r="C43" s="29" t="e">
        <f>Table13[[#This Row],[Option 1 - Two payments per term]]/D55</f>
        <v>#REF!</v>
      </c>
      <c r="D43" s="27" t="e">
        <f>#REF!</f>
        <v>#REF!</v>
      </c>
    </row>
    <row r="44" spans="1:6" ht="28.5" x14ac:dyDescent="0.2">
      <c r="A44" s="23">
        <v>45950</v>
      </c>
      <c r="B44" s="1" t="s">
        <v>72</v>
      </c>
      <c r="C44" s="29"/>
      <c r="E44" s="30" t="e">
        <f>Table13[[#This Row],[Option 2 Varied Estimates]]/F55-((Table13[[#This Row],[Option 2 Varied Estimates]]/F55)*2)*2</f>
        <v>#DIV/0!</v>
      </c>
      <c r="F44" s="27">
        <f>'Option 2 Monthly'!F12</f>
        <v>0</v>
      </c>
    </row>
    <row r="45" spans="1:6" x14ac:dyDescent="0.2">
      <c r="A45" s="23">
        <v>45957</v>
      </c>
    </row>
    <row r="46" spans="1:6" x14ac:dyDescent="0.2">
      <c r="A46" s="23">
        <v>45964</v>
      </c>
    </row>
    <row r="47" spans="1:6" x14ac:dyDescent="0.2">
      <c r="A47" s="23">
        <v>45971</v>
      </c>
    </row>
    <row r="48" spans="1:6" x14ac:dyDescent="0.2">
      <c r="A48" s="23">
        <v>45978</v>
      </c>
    </row>
    <row r="49" spans="1:6" ht="28.5" x14ac:dyDescent="0.2">
      <c r="A49" s="23">
        <v>45985</v>
      </c>
      <c r="B49" s="1" t="s">
        <v>73</v>
      </c>
      <c r="C49" s="29"/>
      <c r="E49" s="30" t="e">
        <f>Table13[[#This Row],[Option 2 Varied Estimates]]/F55-((Table13[[#This Row],[Option 2 Varied Estimates]]/F55)*2)*2</f>
        <v>#DIV/0!</v>
      </c>
      <c r="F49" s="27">
        <f>'Option 2 Monthly'!F13</f>
        <v>0</v>
      </c>
    </row>
    <row r="50" spans="1:6" x14ac:dyDescent="0.2">
      <c r="A50" s="23">
        <v>45992</v>
      </c>
    </row>
    <row r="51" spans="1:6" x14ac:dyDescent="0.2">
      <c r="A51" s="23">
        <v>45999</v>
      </c>
    </row>
    <row r="52" spans="1:6" x14ac:dyDescent="0.2">
      <c r="A52" s="23">
        <v>46006</v>
      </c>
    </row>
    <row r="53" spans="1:6" x14ac:dyDescent="0.2">
      <c r="A53" s="23">
        <v>46013</v>
      </c>
    </row>
    <row r="54" spans="1:6" x14ac:dyDescent="0.2">
      <c r="A54" s="23">
        <v>46020</v>
      </c>
    </row>
    <row r="55" spans="1:6" x14ac:dyDescent="0.2">
      <c r="D55" s="27" t="e">
        <f>SUM(D2:D54)</f>
        <v>#REF!</v>
      </c>
      <c r="F55" s="27">
        <f>SUM(F2:F54)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c 3 e 8 c c 1 - a 5 4 3 - 4 d 9 9 - 8 7 9 4 - 7 f a 4 b 9 2 f 6 e d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1 8 A A A N f A R k w S d k A A E F 7 S U R B V H h e 7 X 3 3 d 1 x H l t 7 t j E b O i S A i M 0 g x i 6 J E i a R E K m t 2 Z r 3 2 z J 7 1 7 o 7 t s 1 7 v r v 0 / 7 L / h n x 3 2 n B 1 7 P J q R R o l R z J l g A k k A B J E T k d H o 3 O 3 7 3 X r V / d B o 5 G 4 A 1 O A j C / V e v d f d 7 1 X V V / f W r V t V l m + u 3 Y 3 S a 4 b s 8 v 3 k 8 U Q p F A p R O B y m a D Q a C 4 C O z U i W t l o o y Y r Q 3 k 0 B 4 y w 5 I p E I t b S 2 U n F R E R V x S C U u X r x E b 7 y x h 3 p 7 e 6 m x c Z e R O h t N P Q 4 a 8 t i M s 5 k 4 X B 2 g v I y I c U Z 0 t i W D 8 9 Q 4 W Q Q s F g t Z O C 6 Y u k 4 H D u y L p b W 1 v a A t W x p o Y m K C 8 v P z a c L v o P u 9 G X R y m 4 / O 3 3 s u 9 7 1 O Y E L d e 6 0 I l V O x j 6 a m I h Q M h q Q S r n c y A T U F I d p a E j L O Z g I N Q m t b G 4 2 N j t O u X T s o J y f H u J I 6 j I 2 N 0 b N n z 6 m 0 r J T q a m u N 1 L n h C V j o 2 a C D R q a t R g p R Q 1 G I 6 j i Y g W w d n L L S o 6 4 A R e 3 Z R u r c A I F q 3 X 1 M z B C V l J R I G o i E d 7 b Z b D Q + D l L l y f G P L 9 z U 4 O 6 g l q E p u e 9 1 g V W a j d c k 5 G 0 C m S C Z w q 8 N m T L s U S r N C R t n x A 1 B k F 6 + f E m X L l 2 m L 3 / / F f 3 u d 7 + n m u p q O n L k c F r I B G R l Z d G r V 8 P y O 4 t B l j N K B 6 o C d I q l x N F a v 6 Q N m 8 i l w f y g s p w I W f o v 0 w d 8 7 / 4 F p D D K w k + Z I p W A t r Z 2 6 u 7 u j Z V h X l 4 u 3 b p 1 W 8 r 2 e I O P S k v L a X s Z E z W h H q z n Y P n m + u s h o T I L a 8 k X z B c 1 L w Q 1 z 0 Q o Q M d m J E t b T e S 4 I n S 4 J s C t l l L p n j 5 9 R l a r l R o a 6 s l u t 0 u L v V q A l A o E A l x J S 4 2 U 1 O H u 3 X u 0 Z 8 9 u c j g c R g r R g 1 4 n j U 5 b 6 J 3 6 A I 1 7 L d T E 5 x E u D p s 1 S l X 0 m G w W K 7 n d b h o e G e X P N k p e o L i s V o v k F b 5 L 5 0 / X 4 D C 1 D Y z L 8 X r H 7 G Z n H c J i d Z A / l C + t u / S Z 1 o h M S 6 n / J d k R O m K Q C X j 0 6 D F t 3 l x F O 3 Z s n 1 F Z V g t O p 5 O a m d D p w K 5 d O 2 l 4 e M Q 4 U 3 i j M k D H t / j J z g Q q 4 j 7 k + 1 t 9 d H K L j 3 a V e C k S j l B e Q T 6 N T 0 x S / 8 A A X b 5 8 l a a n p y V / d b m i r B H 7 W c u s L C 4 g t 9 N u f P P 6 B r c H M W m 1 L o O V c 9 m W 0 8 i t a 1 B a L r O q B + j Y j G R p K Y H x t T v L g l L 4 d l N z 5 L C x y u K O 0 D t 1 f l G V 6 n O G 5 T m e P H l K f n + A 7 j c 9 p M z M T O P u 1 Q e k Q U 9 X r z R I q U Z G R g Y N D A 5 w 2 c y f 7 z b O r 7 I 8 q x g f m p 8 0 0 8 6 d 2 6 m Q i X X s 2 N v y f A 8 e P p L 7 I M W R d z 6 f j 5 y c r 6 g D e 2 s 3 S Z x Y P 9 Z b 4 F d M l r x + g j 1 / L 7 d W q s + 0 p m R i 6 G 9 u H n D w 7 x C F D K M X r F 8 g 2 K E q P z k s Q U l D f w h S C I Y G h 8 M u F e b K l e v k 8 X j k + m o D e Z e Z 5 T b O U o 9 t W 7 e y W j l q n M 2 N 9 h E 7 l Z W V c j 6 w p O J n g t S + f / + B X N u z u 5 H 7 V D 1 S h i A V J P n U l D J K c B b S 0 e 1 V f D S 7 j q y n s K 6 N E h n F e 7 l 1 D 0 u r u t Z k m g + T f q t I J h A I f S M z 8 E y w S B Y X F 9 K h Q / t F 7 b p 2 7 Y a o O K s J r x c V O C r 9 q H Q A D c a t 2 3 e M s 7 k B i + c r j 5 U + + u g U P X / e Q j d v 3 q b d u + O m / E 2 b K u U Z t c q H / E T Z a x X 5 z S 3 l S e v K e g m W b 2 / c X 5 t a u A B y y v f S 5 K T S p Z G h C A A y e T 2 R C f 0 k G B 8 0 v v 3 u B 3 7 m A L e u L u l g o + + S 4 X J S b W 0 N l Z d z Z W B M T k 4 x q a 5 T d f V m q q + v k 3 v S D R D q z J l z 9 P H H H 0 r L n w 6 0 t r b J O y 3 0 P t A M p w O s y r N + 5 H a o c k v s U 6 I R B b F g o U Q / q 7 K i Q h q E c J g J O T x M r S P K + r j e s C 4 J 5 c z M p 6 C 1 R s g k R g i D R J o 0 i e R Z K z J l u 6 L 0 V k 2 8 Y F F p b 3 C L e + L 4 u 0 Z K c o y P j 9 P A w C C N j I x S S 0 s L n T j x H l V w h U m U b q k G x n y e P X 1 O h 9 8 8 Z K S k F n 6 / n / r 7 B 6 i m Z m H z P M a v Y A m s L g j T t h K l J i c z 1 G C I I R y O U M 9 I k I 4 f a a R o R A 3 m P + s d o 3 G v z 7 h r / W B d G i U i j h o x j 5 v V v P V G J m B v 5 U z 1 C Y a T s l I 1 Y D k f J i Y m W Q U s E o + B X / 7 y 3 5 L L 5 a K v / v C 1 m L b T + T 7 o 1 / k C f r p 3 7 z 7 / V u r N 0 H i P R 4 + e G G f z o z Q 7 Q i X Z Y e o c t b E K q L w z k r 1 7 X V 0 d l Z Q U k 5 s m 6 V y L U 0 i H s L U 8 N 2 n d W e u w 7 o w S 6 D c F g z M N E D q j 0 1 n Z l o q y n H B M X d G A O p K d s x i P A S X N o B o h Y G z o 0 8 8 + k d Y d b k K 6 I 5 5 q o C K + e + w d G T P y + 3 3 0 / X d n Y q p 0 q t C w p Y 7 L L 7 l X S C L 2 V i p r 6 f 0 e B 4 1 5 k 7 s 8 o c z z 8 v L o z T c P k 3 P 4 O p 1 r d c d I t b 0 k i + + Y W X / W O t j + + u / + 4 Z / 5 a F 0 g s 6 C K p v 0 Z s 6 Q T k I x M a 0 W w N y o C V F 8 0 0 / w M E y 8 G O O v q a q W l n g 9 Q W a a Z U D A f a 8 D d p r i 4 W C T X 3 b v 3 h V T w H E i H G g g L G o w I q J Q P m h 6 S O 9 M t v 2 P + L W 0 I w r 1 L A Y Y G J i b G p e + z G M C d q X 3 Y T r 0 T N s 5 T R U Q 8 V y K Q V l 1 V T g O T N u q b t F N l b o j z j J / Z Z q E J r 1 I Z 1 w P W l Z X P F y 6 U g t R E m o 8 w a 0 U m m M h L c 2 a 2 6 j 0 9 v d T U 9 I C O H H l z U e 5 D q B w Y n E 6 G 7 O x s e v f d d 7 h P V U 7 f f X + G h r k D n u p 3 R d / t t / / v S 6 7 0 m f Q e 9 / c y u A F 4 8 e K F W B 8 9 n m k + b q e v v v 6 G r l 2 9 Q Q 8 f P J a + 7 G K B M a k r V 6 8 b Z w s D R a / d m 8 4 8 z 5 B 4 v v d F n 3 X C Z 6 X e c X i a E B V l c e N l q k N r H d a N h M o o e o P V k E i s Z T Q T K j G D U 1 3 B l o J 3 6 2 d a l / A s P 1 6 8 T O + 9 d 2 z R 1 j q Y z K E W w R E 0 G U A 4 S B B 4 Y a N f d e X K V e l H o L K u B D C G X L p 0 h Y + i d P S t I 1 R Q U C A S C N 8 L Z 9 W i o k J q b n 4 q 5 z B l b 9 2 2 R a T k w 4 e P a H R 0 P O a 4 O h / w 7 C A s r H I L S b c w t y n o x D v 5 K 8 e 8 V v I G L T T O Z K n I V d I / U V L p c 0 i y W 1 0 u y r B F K M s Z J l f E T + O B t a s T Z i x N n q c J V r u T V S Y 1 H W M 9 k w k O m 4 n A 8 4 S 4 7 5 R Y + P M B q h U M E w s B l X f T p k 0 s s Y 7 R o 4 e P q a u r W / J o q Q C B r 1 + / Q S 3 P W + n o 0 S N M l s a k 5 I S 6 d u j Q A S o r K 6 O X L z s k D f c d O n S Q V d k a e v D g o R B u I Y m 1 f d t W / s 2 F B 7 C D E Y u M S Q F w x g W G + f x + r 2 q Y 5 i v 7 3 a x 2 P x 1 y 0 o T f R r l M e o e Y 1 9 Y e l u 9 v P l i 7 G m r A n r + H O + n K H L p e C Z U T 6 q R 8 2 x j 3 b T w 0 O T U p Y 0 k w E 1 s s V s r L z a H 3 3 z + x 6 P 4 G + k d Q E d 9 5 5 2 0 j Z W H g v Y e G X o m D L U i x m L E k j O O 0 v 3 z J n 3 k u p v z c 3 N x F E R + / B Z X v 9 K n 3 Z x E P n h 5 X W a X b x t K r q q o q q c T C 7 9 6 4 f p P q G + r 4 8 2 6 W 3 A 7 p V 6 I h 0 X k E L 5 P p g J V a h u x 0 c L M i 0 4 u h K L 0 Y V d 4 c O a 4 o H W H 1 b i 4 p B T z q t V D 3 K H 9 X 0 E / v s e b w p H / h R i r d W H N C Z R T W k 8 f r l l Z v v Z I p 4 P f R 4 M t 7 9 M t T O 6 R A U S k Q c K z P l 4 L J y U m 6 f f u u j D 8 l V p j 5 g P w Z G h q i m 7 f u 0 O 7 G X e L C M 5 d / I K y I e m I h 7 l t I V U v E F B P n 4 Y N H 9 B a T N 9 k T Y k z r G h P r w M H 9 Y k x J f I + v v v 4 j n T x x n H z c 6 M B g M z E + w W r j q D R I u N f O z x P I q K R D O 0 r J n a E k 0 v j Y O H m c m + n l i D K O Q L 1 2 2 a O z v l u f Y 3 z q / H M b B Z m d 2 4 s 9 F P G P 0 S s m 6 V r C 8 v 2 t t S W U J X s P t 2 g h U W U 0 m X Q w Y 6 3 I B I S Y 7 C j D A z V R m X 2 7 U u j K / u G H p 5 Z M R g C E h L d A + 4 u X Y h U E a T T Q M E E C f v v t D / T x x 6 e l n 7 R c 9 P T 0 8 F + L u A P N B Z D k w o U f R U L D v K 1 x 7 3 4 T N e 7 a J d I p E b p 8 I c l A N g w X g M C 9 3 T 3 S t 8 y p f Z u s u T V y L x y N g W S k Q g O D z 1 3 p y C H 3 + B 0 q 3 7 y N x v x r K 6 X W l F D u 4 j 1 c + B E h k 9 m 6 B y Q S K P F 8 L X C s z k 8 Z C W N P y w F U x T / 8 4 W v 6 x Z / / n G z L I J Q G p A Q M B p h f N T Y 2 Q R 2 d n S x N A 7 R 1 a 4 O 4 A K 3 U u 7 2 j o 0 N I Y j b v J w M q 9 u D g k D z L O + 8 c F V K j 0 Y B Z G 8 a U p Q D l j P p w v t V N V v 7 8 0 b o A Z T n i v n w a O M e 9 q D e Y s F h Y W k W 3 O y z U k D d O I 9 p r e Q 2 w p v K R 8 3 z d W / U 0 b J Z o S s g E Q C p h T t B c p v P F A m M 9 F R W V o v o 8 e v x Y B m 0 / / / w T m X O V i q k i a j r G z I q c D H i f 8 v I y U W F h z I D E w j g b F 5 x x x + I B o q B / e K x B W f p u d c x t o M C 9 C B j 7 8 0 0 N U 5 X t B T 0 d T s + s 5 8 W C C Y U M W / 2 Q U b R H K o I m 0 1 x Y D 2 Q C M L 8 N Z t 5 U A a o Q G p O V A P 2 i + v p a k Q K o / P j O x J Z 8 J c D 3 R a O L f 2 k Q A Z M N M Z 2 / k F X N k k W 4 Y c 2 F T K c q d w g b + P 0 B 8 5 E K C 9 v 0 9 / f T O 9 z v G h o H q W b X u d U I a + b L x 6 q z V C i d S Y n x e g P G S O A d n Q q A C F B n 0 J i k A r p S L T T B b 6 n A d / p 8 S / f q h u Q c H R 0 z z p Y P 3 V + F E y 2 s g c m A Z + Q / E r / 1 1 h H y T H k o w 8 4 q I q 6 t Q V g T T w l 3 y W 7 W k 1 8 P V S 8 d g I p k Y 3 a m 8 v 2 U N E l t f r l c G d L f W y r g 7 d H W q h Z i W Q n M S 6 9 1 j N p p x D s z z 3 C M I N X K I B U a 6 X 1 V Q e q H + T 2 h 3 q 1 G W J M + F N R r M 5 n M m b R e U V 8 Y k M K C Z Q p j M Y i X C 7 w v V B R 4 p 6 c C e B a u T k L S 1 E I Z C J Y K V O y J y d R Y 2 8 z 9 1 r t d M z 1 R R D o Z s Q o k V k 3 k R W x 6 9 S p j 1 Q m V V b q b 9 J R 2 M 5 E S S Z V q k m G x E O 3 S s l R Y w j 5 6 d P U r O n / + R x k / e v K k W T r e g 0 N D y 3 p O F P 6 W L f U y I S 8 V w N h O b V 1 N S h 1 p Y U E 8 c / a 8 G B u W g 8 2 b N 4 m 1 b 6 W A Z T X X G l 8 A Z m j K l j T P N a n A p O G R E a r M C 1 P f 8 M p c t Z Y D y w + 3 H 6 W 2 5 i 4 A S 3 Y j 6 + X x i Y O 6 H 5 F u Q q 0 E 9 t A Y H a o O i S o D 4 N k w / g L v 8 s O H D 4 l p G W N D 6 G 9 k Z r r l n f B + b W 1 t L I l K + H O Z s T S 0 + O h f j P D n Y e 7 e X I V 1 E u Y G f k t V F A V I R z 1 m B 9 O 0 1 + u T x U 3 e P 3 l c P C F S A a h 5 3 3 z z n T j p L n c V W x g I 4 B 2 x k n E w A O 9 4 7 u w F c m 7 5 g i x W 1 W B g b E r n C f I B V e X V q y E Z z 4 K q u f / A X l l 4 8 1 6 X l a p K V 9 c T f V U J Z X d l k 9 9 S L S 2 X J h Q C o G P A f L w e c K Q 6 Q D m m Z Y g 1 M E n v 7 t 2 7 M l f n h x / O C Z n G u W W v r 6 u l f A x y W i 2 U l Z l J V h g h u A K g 7 2 T h I K v 3 c I A D 7 F w O t c g f k A d r L o g R g z + H e z H Y C r M 4 5 l 3 Z b X b x G L c 7 H J R j k D 0 V 6 O 7 u F q / z 7 d u 3 G S m L B 8 q u t e 0 F e a e n m U z 5 L K k 2 G 1 e W h 5 a W V h m 8 z s 0 v o P M t c Y m z v w i D z q q / h n w 5 f / 6 i T N i E 3 y K M I k F u d H 5 8 b q X S g h C 5 D I v h a s B y 5 s 7 q E c q W 2 8 g v v L 6 9 I s z A M m G Y V d p Y n r y V g 9 T B 9 I p v v v m e S X V I x k O Q B q I s F / A c g L S 7 d u 2 m e H 9 j E U g Q 6 p t v v 6 e P P j w l l W e h + V Y r A U j 8 x z 9 + R 5 9 9 9 v G y x r J Q d v A D P P 7 e M T l f q d R s b 3 9 J V V W b x C T f 1 O s Q l Q 8 o d U 9 T p X t E 1 g N s f 9 F O W d l Z M n 0 G j T V U v q z M L L r A h K J o i G o q U m N N X Q x W r Q + F l h n 9 e E 2 W Z E Q C 1 g u Z A I y B F G f N 3 e + C 1 C g s L J R x I A R U 9 O W S C e 8 N I n 3 5 5 R / o / j 0 4 z r 4 l X g e o k P h O V C q 0 v n N J N H w e x g m 4 H W H 6 B I i 5 H O D z b 7 1 1 e N k D w 7 J C L a u M k B y p U E H d 7 r h U M j d s / V P K 4 R b S + u N P P q K 6 + j p J h + R 3 c F 8 S G q E F f O L q t J p V y v Y 3 f / + P q z I f q r h y F 0 1 6 1 E A u g s Z 6 I l A y j H O 9 j H j H y e 8 Z p R s 3 b t H g w A B l s p q F C o u K j g J E J Y R 7 z n L I h L z A h D 7 E k H T v H T 9 G + / b t n V G h 8 R v 5 r D 7 d u X 1 X r G f Y o c P s 7 I r P Y m r F r V t 3 R Q 2 F P x y 8 2 f F c I D p i t N x o 5 f F d A L Q E 7 U u H a z B o o L / y o q 2 d O j q 7 Z D U m f e 9 S A F U R H 5 v P / 2 8 p m J z 0 M D m z 5 H k d d q w / Y e W G D i q z j b a W Q x V W L k j Z x g x h j M X Z H X Z q 7 p y g y S C T k a 9 N T R P l p U 4 j n h e s 8 j 1 e l R p t z d n F L a z q O 6 E C a C I l E m q 9 E S y L R i k / 3 C G L M W p H T 6 g Z H 3 x w U o w K A D z A Y Q H 8 l N U k X b C L B a Z k t L e / Y D J m U j F X / g p j q b F k G O X W / 4 f v z 9 K p U y d l j A j 9 J w B E + P q r b + m L n 3 0 q E g x E Q B 6 j / 9 H c / I x s X B H 9 X h 9 t r t k s c 5 W Q x 5 i N G 7 W g I n K / l i U K 0 u D t / d 6 J d 8 U z H K 0 / y L h U S X X 7 z l 1 q Y D K u 1 B i h g f o y O D g o D c b B g w c o Y r F T u 6 e U J n 1 W q i k M 0 9 Z i J b V 0 v Q L x E H 5 o Z l b z e T j M 1 y M h q q t a H W V s V Q h l t T k o 5 N z K B R e Q l 5 6 L U O u N T I B j s p m q 8 t V C I S i 0 q a l J b t H D N D 4 x z p W / T O Y L 2 b h 1 7 + r s l B V 6 9 B R 4 9 E V Q U V G x z N L E D L z v / f t N s l 4 f z N O L k Q g w Z 1 + 9 d o P G W K 1 7 9 7 1 3 u O + Q z b / d J f 0 t L E V m / g 4 8 L 8 g G U g h h x s d l k u L k x C T t f m O 3 k B / P h m t Q J 1 E R I W k R / + t v / q + 8 y 4 e n P 1 h 0 n w 3 f c + X q N d q 1 c 4 e o w q n C N 9 y n w 2 z h s v J S m Z i J J Q c y t / 0 Z h a P W m D f 6 T E K F Z V p H K M Q N O J 9 H I 0 G q r r A S t y t p h + X s 3 f Q T y l W w i 1 U V Z T L W Z N L B j M T z t Q a e x 9 N z j + z T L 8 V y B D U I B I K a h M 7 y N m 7 t l e n a S 4 8 f P 2 H S 5 f N 9 b q m 4 8 F N E h d y / f 2 / S 1 h r E g K T D h M F T p 9 5 f 1 I R B D a h o F y 5 c E g m F p Y t h 0 f q L f / P z R V f 8 x Q C S x s f v B U M L Z g 0 v F h c u X q J p b k w + 4 X 7 N c l T G Z L h 8 + Q o d O / a O c a b K B e O B / q K 3 6 W h t Q H b 0 Q L 0 C q V D H L r T Y K c C N X h i E Y g k V w Y z q a I g a q t O z w K c Z q y I H t T H C H B K R L G 2 t g Q p R t H k H 2 e u / o J L t 7 1 N B W Y 0 x g x W e D o V U W V k h a h + m l H / 6 6 c d 0 9 O i b 0 k k + e f I E n e a W H V I H K l 0 y 9 x 2 Q E F L h x I n j c 5 J J 5 x U I p B u i 4 V f D o g I N D 7 8 S R 1 T M e Y o y e e e S g s v F 3 j f 2 0 B g 3 D D d v 3 p E W f 7 H A z G A 7 i w I 0 G M s F S K G B m d F Q b 8 1 A u W D N i 9 q M T r r 0 Q h l p k B a O W u j q y w w K c x 8 r D n W c a j / H u W D 7 2 7 / / p 7 Q b J S K 2 E r W n k 1 F B X i e E y c E d X 5 s U W E 6 0 n + 7 d f 0 y b K s u l 0 2 3 2 T I B 0 A N k g y d C P A U k Q f / f d D z J d X E 8 l B 7 n Q k j 5 + / J S q q 6 t m T M q D h Q y L U G I e U i e r c S p 0 0 t U r 1 + n J 4 2 b q 7 u m h 1 t Z W I f F O V q u w g A o s j R g 3 w i p J + j d W C j G d f / 2 t r A A 7 i X G 1 h r o l e W H k 5 u Z R Z 1 e X r E 2 x V C n V 0 t p G N 2 / c k s Y K + d f U 1 M S N 1 L Z Z 0 h f 5 i z E 5 7 k X Q p m I X v R y 1 0 d 0 u O w X D q G N o f D h w I 8 R / Y s d F B e n X + V h C 4 Y X T F x w 5 N U w m 1 b q a y f S 6 E W v C Z 6 G z j w O 0 f e / b M q V 8 M e o V C h 2 T / S B d Q B Z 4 V / z m N 7 9 l w n R y X 6 Z z F g E w K F y 1 u Y r 2 7 n 1 D w r 5 9 C H v p L Z Z 8 W I E I 9 7 / / w U m Z c q 7 7 a p B M m L G L 7 0 8 V o E a + / c 5 R l o C 7 x H I J 9 X W x g N S F K 1 R / 7 4 B Y E Z c K L G m G N T O Q Z 8 D g w J C Y 3 7 E h w 0 z J Q 7 R 1 S w N F R x 7 R u e c u a n s 1 k / B C 5 B i Z L e L a 1 9 2 H 5 4 n X z X S E t K t 8 Y c q K q S u v M 1 B A J Z U N N I K F O E 3 1 y 8 M V C I O 7 C G j Z z Y A x A O r g l 1 9 + J S b 3 + 0 2 P Z N e J F y 9 e y k p G m K a O s S e Q o a + v n 6 w W K 0 2 M j Q t Z z K G 6 u l r 6 W 5 B 0 + I x Z n Y I 6 i L U d Q L J U A O 5 T s K h l Z L j k f b B m x K 1 b t 0 S q L g a P H z 3 h z z r 5 c / v o 4 c P H R q q a t o 8 8 W g j w r s A 7 w X g S g D k f + 9 g w s C E D + k p m g L D b 9 x y g Y I B V 6 o T q p U 9 t s d W Q L F x W K 5 t / t h i k X e U L Q 9 1 L M l X D j N e J b F i p B 4 u I Y G 0 4 G B 9 + + O G s q C b Q 9 T s 6 u k R V g R q m A Q N G Q U G e m H y x F J c y b t R y q 5 s j f n L n z 1 2 Q d R F Q k e B 0 i 3 z C I K 5 Z V U L + Q B W s r 6 + n w s I C U b / w P U i H v 2 B l Z a U s 5 2 z + 3 e U C Z I W Z H Y P D M k j M U h X v B y m x k F Q e G B i g l y x 9 0 b c T q c I k c r m c 8 l w Y s H Y 4 n E J U P V 6 H X T U w A A y i g R y Q w H f u 3 J X V l K A y u v h + z G + q n m P z A U j n l m d P y D 8 5 S N G s S m S U 5 I l M i u T Y Q h G l H a H u S f 0 L U 3 F h 8 o H x V M H 2 6 / / y T / + s p W O q g y M j h 4 L R H G n d 1 I s q 4 u j 4 d c b g Q C / d v / G j W O g g Q W C k w L g P x m 7 M q h w 6 2 N j y E t v Z I B 1 E Q Q V D D F J s 3 b p F r q E / B L J A e s G a m E g O X E f l L i 0 p 4 f 5 X s 5 A O G 1 F D 8 s m 6 3 1 z p V w o 8 6 9 k z 5 0 W F L M j P o 2 f P W u j w 4 Y O y P k U y M q E c U b b o F 4 K I V y 5 f Y 5 X 0 R O z 9 4 e X w P / 7 n / x b 1 F W Z 0 q L / f f 3 9 W 3 h 3 9 Q f g 7 w m s f f U U / E w r r r W N K C / I D f d S z Z 8 / L U m t z v R u + B 4 O + T m u I J q l Y n s d t D 9 P W k g D t K P G T P x i l C c z E 1 4 T i k J 1 p I 6 c D + T + 7 v q Y i p F X l c + R U c Y u r W 4 3 X n 0 R m + M I Z 9 M k n H 8 a M C p A a 2 O J y a G h Y r G P o S w C q M U l u Z U K F Q G X R 5 A H B P J 4 p U X W 4 b 0 2 9 4 z Z Z U R X 3 + b j 3 D f U F D r h D r 1 5 J v w a q I g h t J v B K g D 4 e u g K o p C A A i P D 1 1 9 + I p E o G S J a v v v o j f f / d D 9 T V 2 U 0 n 3 z 8 + w 1 s E 5 M B S Y s g b k B I S 5 c M P P 5 A x p T o m z e U r 1 2 h X 4 0 4 6 e f I 4 H W I J n p O T K 9 Y 7 A H m C 7 9 K D 6 X M B K j F W g D q x x S + b 3 r 1 Z H Z C Z v q j c e q 1 0 e S k G S q B / c H k u W Y s F l y R + L D 0 B 7 m T m / l M y U r 2 u R H P n w o s g 7 s + C 9 x g d G a M L 5 y + K 0 Q E e C n h 3 9 H 0 K C 7 F q 0 M L v C U u o 3 e 6 Q w U g b Z 6 H M 6 Z m w U f e Y n b y 2 c l b v 2 p V J m X 8 L L j f a w y E V Q A O A M S R U b i 0 R Y P b H 8 m C Q g n g X M 8 S U z 7 8 N l e 2 z z z + l v f v e m G G x B E B + N C 5 n z 5 y L m c L R r 4 T 1 D / f + / M + + o N q a G v k O E M g s 3 f F e 6 L / h d x b C / n 3 Y n G 9 S 9 u N V + a z y B L U w E V 4 f n m N m P U 1 l S K u E 2 p T z 0 1 L z z I D V q X X Y R p 4 A M l J X s A j 9 / B d f i O u N 9 C d e d k h B w 1 q 2 0 F J c A E z U j Y 2 N I q m A Y N g i r a x I K K 4 H U L t g O d Q m 7 P A S x o c W A s h Z x f 0 / t P h m Y F A a / b u R k R G 6 f e s O 9 f X 3 y 3 L M X / 7 u D 3 T z x m 2 Z D 4 b n w T M m A s / 7 1 p E 3 a f e e 3 f Q 7 v j / R a D M f 0 I d r f r L w s s 8 A G g C Y 2 9 G P 1 d C 1 T V c 7 i f h P u u t h W g m V n 6 G m a Z j x U y E W q s / g p E 0 2 D E N l x P 6 y 2 d k 5 o i q h N Z 6 e 9 s p 6 c d g F H j 5 6 C w G f u X e v i U p L 4 6 u w Y m d 5 r J x a 4 A 7 L H C p I C a i Q s Y F W v m 2 5 + Y n v e c W q I y Y C 4 v u w h c 6 u x v h e t x r q v m H u B 1 6 j S u 7 X o N J i f t K n n 3 9 i q L w L e 5 S j P w T r J q T 2 Y u H 1 T n N D h L G 2 m V J v L k B K w a c S s 6 A l T y R b Z u d N u q t f 2 h Z p y c / O p F H v T 7 P / B O C N s B J S z 7 i d z j w O U k l Z p V j x 0 E + A N M J 8 o o O s s s D a h W W H F w J a b 7 g S a e m k M T R l p U f 9 T p r m h h o W K / S d / A G / k G s x r X c y w K K G i Z H Y q g Z E w p g Y p B 1 U r 0 T A k u l i N e y L L z 4 V C + a 2 r V t Y N S u h T O 7 f L M U 7 I y s r W y Q d N q p e D G C 1 H B 0 b F 5 I s F n C T g p o K R + X x 8 d n j c i g z 1 M U p Z G a S O p u K I F b 6 d I T d d Z u o 0 J 6 6 w c b 1 D F d 2 M X W G t 9 P I d H x w E R 1 q t P x w M W q 6 / 0 A q 8 X x A 5 e z t G 5 j V + J R k R 6 i x P E A H 6 t y s k l X K t A y H K 4 s e d o V o M F R O j w b c d K P T x c F J z w b t C 7 b A e J 7 b d + 5 R X m 6 e O N d i c U q o e U f e O j y L I L g X n h 7 7 u X + 0 F P I k A / p 8 8 P C A y g q r 3 k K A G g f y d v f 0 x g w 8 c 8 H c a K N B O n b s q B h 2 9 H g h X 1 U H D B x 1 d I 4 l r b O p C G l T + R w 2 K z k d K O C 5 S 3 i + a 6 8 j s A 1 L k 7 E V C 4 B O 9 h d f f M a S J S R j T P O 9 L y o a l m V O 5 v G A z b H H / E 5 y l O + j y Z y D l L P 9 M x o J F Z C r s I F C j i K a 9 F l k O k P X m D 2 2 F c x c e P b s u b T i D V s a p O 8 D I w E G h Z O p V p h b B d / E x H 7 V S g A p h 6 1 1 F t u f 2 r f 3 D d k I b j G I 5 6 + F S v i d p v y o 4 k a a K e t D o f T V u 7 R Z + c Z Z 3 Q O h A L z o T 4 0 8 c w E q 2 o 9 t L i 4 0 z g X u 9 2 A g E 1 7 p W J o 4 W R 4 g C R Z 1 z G i G y w 2 s g h p w t Y G V 7 0 J r h i z 0 2 D f p J F d W A T l Z Q s l Y F o d E Y H 8 l v d J q I v D 7 c K 7 F G N N i J A 7 M 5 5 g b t R A W k i A A f h t 9 T U h q z C X D 7 o w 4 X w h 4 T 4 x L o S + X D L p u I R / V O d E d l s C I 0 c i o R P x X N y B d l U P y e r v S k D 4 J Z Q 1 L h c L y X R F M 8 m K o F / n p I x C 2 0 I U X G d Q 8 o M Z Q M O h Z U 7 1 Z K g c K + W G f U 7 a / R D j b k k H n E J 4 5 6 U J z g D q 8 5 f S g z 0 F X 2 l 1 0 v t V F j / s d o r o s x V k a n 0 m w c g s G R 6 Z o Z H J a p N J i A B N 2 5 w K b v M H 6 h 4 0 P n j x + M o t Y G L 8 C g b q 6 u m Q 3 D k y 5 w L Q Q 7 K I Y 5 R d C / 2 w x g F S 7 f R t e 7 3 M / h 1 B G 8 i h K R 4 4 c k h g S S q f J X 6 P + p b M a W s 4 3 P U 3 L 1 7 + 3 q 0 Y y M x C M 0 M W m A Q q 5 q 2 Y R 6 q d O M O 1 G N t L f T j a H k w q K N 8 3 w A 0 w X 4 P N W 4 F b r E E 5 y p Y K U w 7 R x 7 7 S H L N E A f b J 3 c V P 1 U T 4 3 b t 6 m 2 p p q U R M T A f U U S 3 y d / v A D 6 W 9 h I 7 Y D G K B l y Q Y V 9 r v v z v B d U W r c v Y s K C z D h U C / w G R C D y k X Z S v U d s R y C j P A a S T S / Q z J h F S U s D 4 b + H s a 2 N P B 8 O s Q s o B x g Y M H x t X Y r e X w 4 D l G Y f w 9 z o 8 L B g D T w B / a V z / q t V M D 2 6 3 / 4 r y n 3 5 c t i N a f Q 7 Z A W y u V 0 U E 2 Z W w Y n l + C 0 / J M A m g s E q z N L 1 D S y r q x j v 1 h E o x a a D l p Y 9 V O e F l A d 0 X b Z 7 E 7 K z 3 Z R + 4 i d C j O V S X 4 + o M L B M v f j x U t U W 1 8 r f S 6 o a f B P h L U R x M D c J 7 h e w R g A L 3 x Y N K G 2 w n i y d + 8 e 2 U 4 U 7 l J Q H 3 E P p D T I h j G q q q p K 6 R / J 2 n 9 c t 7 2 e a b G K a u D 7 X 7 S 3 k 2 d q W j w o f v v 7 7 7 m R i s j v a O B Z o L 6 C U H D q x Q Z v O T n Z / L 4 R a h 2 y i i R U b k f w W M F s c R U X 5 m f w c 6 S + P C w X 0 i C h K g p z K D I 5 L K 0 E R s L R g l x 9 N E h T 9 p m L O i J 9 A 6 s H E A j L o s H U X 8 b x 7 o r F m d 3 7 + v q o u 7 t X D B R w B r a j I n L j i J n C t b X V 4 v i b C O 1 Z A Q L N B 9 y n J Q V M 6 i A R p r E 4 7 Q 7 q 6 e 0 T J + I D B / Y L s a + 2 R W l r 7 i s a 4 n 4 g B s 9 l s d E 7 9 8 m d 5 Z b N 3 U A k W F Z R 7 x A w D R 7 S C T N 2 1 X R 4 B J Z Q H N d W 5 1 J J c e p X b u G 3 x c u k N l g s d i o q L O R W K O 5 G k m 8 b l e M N r B 3 8 I Y t o C m j H + i e x l o R x Y Q G U l 1 d I h e 7 t 7 Z U l l j / / 7 F P 6 5 N O P Z K m z u f p j I N J C Z A J w D w i F A L M 6 H I w b d + 2 k I g w e y 2 + 8 L R u 5 A b 6 I W 8 b A U L d A b B g f P j j 1 v i x b h g F m 1 U C r 0 D t u b C z A Q c e A H H L s 8 a R n b l R a j B J O 1 u F l k B B u 9 A y 8 U E 1 d g x x r q J f f w F p h c n y Y x s c n x G A C 4 w D U N P S J c A 5 3 K a j r O q A K w t s B G 1 E j 1 m T B + o H w e k 8 V o F K 6 n C 7 K z y 8 Q c k E t h J U U A 9 6 Q Z I c 3 s 3 T h a g O V D 2 t W w M 8 Q G y T U G F o Q a p T E H N T 2 N y o N 0 N f 4 j 8 S B Q H r m R t l + / Y / / 7 Z + T E G 1 F o T I 3 g 4 Z f v W I R n C t r T m O Q D R 3 V 9 u H 4 w O c G 1 h Z R / x i N 9 T y i l + 0 v 6 W n z M x p l U s F / 7 v m z V n r 8 5 I m 4 8 G C t 8 J a W N h o Z h S k / K j v K o 0 + E P h C M C H B d w p B A K g E 3 p 6 A t h w q 5 D m m g 7 + X z e S k v R 0 3 u t F r g H G w V A s L y h z 4 R d p t X f a Q o h c J R e j l i F R K i / 6 R i 9 J 2 M e X l 8 j M a + v J z 7 a 0 n q 7 0 p C W i Q U J h x D h x 0 c G q R X g w P 0 o O l h z O K 1 g f W B n b X F d O z Y 2 6 I y v c 2 q 2 4 7 t W 2 W l 2 o 8 / O S 2 G A b T + W C s c P n h Q w S w W K 5 W U l s a 8 w d H X y e H + T S q B y t 4 7 6 a K i L K u 4 d W H 4 A c C 8 K l g R A S y P D W h J B D h Z q o H w 6 j x K l 7 F w i 3 G s Z Z Q c S Z J K 8 f u X 5 7 a 1 E N J C K L / P p 0 b X + c m 3 7 9 w l U w I A n R k b W F 0 k W o f 9 v m k a 6 7 o r u 4 c 0 P 3 0 m Z m m 4 S u m + D P o p m O j 4 9 O l z U Q P h m 4 j B V a y t r v t F U B O X s r z Y Y t D d 0 0 / F / N v 5 + T m y L 9 S j P q X R Y N 6 V t v 7 h X c x k A i C Z V B o 2 Z r O J W h i 7 x z g W F i F N J a i 0 N I A F R + r / O R x 2 z p Q 8 0 Y P n m m 2 Z S j g 2 i D o v u H t u H C k 4 u E X P K 6 2 X m c G b K i t p d 2 N j b G I g C I O F Y e D Y C w u e 9 t w A 0 a D q a U B C p X K D N 2 g 0 T x 4 9 p O P 7 F U n R B u y v w v J p U W p q e i R q n x k x w j B g 2 c N x m O 9 9 8 c o m h B H o e 4 x Y / u l j J q G 5 z q b q X 1 q q o j s 3 P 9 a S m V G Y m Z 6 B q G B 6 v v Y n A a j a W K / O j M I s C 2 2 p w p T 7 Q r H e I Z i t d R h b g g R q e 9 F O W 7 b M N C Y B q J C 6 E q c K M H 7 s 3 t M o x A V G v V a a C l j o 8 j M v H T x 0 I J Z u h i K G m v q C G B J N 0 j R x 1 F 3 y D 7 H c J P 9 x X S 6 m H G k h F J a C Q i d S Y 2 p y g v t S / V R T O J / r y A Z S D d R B q D + J m N A + b g u g r 7 d P B k 4 T g b 4 O 1 g k 0 D 8 K u F M 8 H W A K 6 4 w 6 6 d 7 q c d O O l i 1 5 N h M k b T T 5 e p F 5 N 9 d c R w 4 9 R M Q a E i c c z g r 6 O O A 1 I y 3 w o e E 3 D 6 q K B j m x x a T n l Z a i l o J I 0 N h t I A 7 j e z A L y H t N B F g L 6 T R 9 y n w m b J E j l N A A y Q X p B o p l V w J X C F w i S m / t N M N s j e C b H J G A w t j A z b u I 2 P w u 8 I N R a H R Z 6 0 m 8 T k m j i 8 N X 4 s R G b A 9 I S 6 2 0 q Q l o k F H C d W x d k P m B 3 x P t R + z c F Z D E N 5 4 Y F P W 1 A h 3 4 u r x r U o 3 w 3 K t z 8 g M q O h h A E N K t b c H S 9 d P m q b L u T T A 1 b L n L D P d x X e k j X r 9 + U t T M m R / p o b P A l B b z j 9 O P F H 8 V M j 2 f X E F I w a f A I z 5 8 / p / 4 J 1 X d K R p y 5 z t O B t B g l g H 1 V A R n B T g Q K M 8 M e l c 2 z N k z p 6 Y E 0 2 v P U l + c y 6 D k b U O + e t 7 R I 5 Y X R A Q 0 i 1 t L T w E A w F q / 8 6 K P T Y s W 9 3 u G k Y A r G R 6 c 8 X h o e H h V / v V A w S L t 2 7 6 X y m p 2 0 q W E f n T 6 y R c z 7 3 3 7 7 v U g u Q B M C i 8 R I n L m J Y 2 X p 4 z 8 S J w b + Y 1 z T F s H X y C g B g D T z z b k p Y j G e K y q g k b C B l C E Q s s x r q M E U E j 3 G A 6 B T D / M 4 i N T y v F V 8 6 r D j x Z U r V 2 n 7 d j V w C 3 J h s U 1 U b v S R g d o C 7 t 8 E V 9 4 q d v a N i E c 6 l n B G Y w C 3 K K y n I d f G 7 d J X + + i j D + n i x U t i Q s c V T R I 4 X A c y G 3 B o E E W u y j X E s X + 4 Z s R y D Z f T g L R U 5 2 B I z Y X C v k n J 1 A K 0 Q k B V f p h O b v G J C p j n 8 F C B O 0 J Z q 7 j B 8 J 8 q 4 I m O T r / U O Q Y k 0 / / 5 z W / F M w L m c i z a W V t b K 5 4 u 2 l y N i g h P c z 2 w C 8 B r I T d j 5 e V l D U 1 R 0 / 0 m e Y 7 9 + 9 + g 8 p w I v V f v p 7 2 V A T p U p b Q c T N v A I D P G x g Y H B i U N z 3 T 9 p U O R B A z h W J P G H C Q 9 I a T D 0 x x I i 1 E C i 4 g A m j i a V B H D f I t N y 4 D y H K U v B K d H q S 7 7 F R 3 c H K D D 1 W q / n w 2 k F 1 j + 7 G I b 9 3 M 5 q 0 G S 7 T u 2 U W l p C W H z N + z c j g V P 4 D m h C Y R K C C l l H g 5 B g 5 g K Y K 4 V x r 4 q K i v o z p 3 7 5 O I + I K p M c d Z M M Y s x T W w O j u X Z 8 C x 4 J h 9 X M U U S Q 5 X j F 1 L n i W k 4 j q t 7 T h e r v U Z 9 T W V I i 4 T y + N V a c v I j J r w Y V q 1 C w D / T F A u L Y G F R i R x j h u + x u v m t U K l o F T c A C W O h 8 y 0 u a n 3 R K Q O 4 w y P x G Q E o P z N 5 s A Z E h P W r l S 7 W k g w Y J x s c 8 1 F r S y s d P 6 5 2 j w c S l R u Q A c 8 1 N D g o 4 1 Z x M u k A A p r P I Z 3 i R M p x c g N g H G d l L b x 7 y n L A O W Z Q K 4 X B G 1 D j T V g F 1 Y y 6 Q t W i l Z Z X K s I Z C C e 0 f N C f y w z p l Q z Y W m Y D q U K E r j W P 0 r v H T 8 g 0 f a h d 6 F N B v Y N 5 X I c z Z 8 7 T s X f f T g u h y O q i v o E h 8 v s w D W P u d f i E I A x s 6 Y P Z w U 3 d 8 B p F m k E g I + Y / / F 9 L I 5 X u s E Z o n O u N T s v M B K F m 1 t t U B D G 0 p T p 4 v H 4 h T D A w U 9 J A l R s b n b 2 l i d u k V m j s L g + w b q 2 s O v j O D a Q H U b J R 1 Y 6 j 1 D R c K t M 2 s D 7 E r V u 3 Z Q u e s 2 c v y L r h 3 3 3 7 g 2 y U v d h F J 5 c K z K S I 2 L L F I y I Z U C + 0 i o d x J 3 i Z v 7 H / k N o I Q A h i k C e m 7 p n I Z K T 7 Q 4 g 5 X b 4 n Q o U F O b P q b S p C W l S + C a 8 i k j 3 J w F 9 e X g F 5 j D 6 U B i Q U g J f X A B n f 3 + W U R e A X O 7 N 0 A 8 s D P M k 9 E x N 0 / s J V L g O 1 / P L b b 7 + l 1 n s Y n 6 A P P z q V N j I B G Q 4 b q 3 x + I U o y i A w S w R M n i c 2 V y 7 W X q 6 9 x j h h 3 a j K p d E 2 s i H Q l V J q K s 7 L i x p V U I i 1 G C X 5 s 9 e A c m 1 U 7 A E t f Q a U w w + d V a 7 Q N 9 P V I D I w M D 1 E w G J C M m E / 9 2 0 B q 4 M r M p M r G E 9 T Q U E e b N 1 e J f x 8 M E n r 9 P k g v h G S u S C t F j t t C U + P x 5 d P M E E I Y U k W T A / G z I c N v D + f a 6 C A S S N U 9 r D M v x / L Z q C w W J G l G s G K 8 J q H e p i J Y L j 1 u R c 1 P O Y 4 0 l I u Y h p + V F t f A t G d K z O m Y w 4 I 0 r H 7 T 3 9 t F m 2 v q 5 V w T E I T y T X s p w + 2 m n N w 8 u t K Z I 5 3 o D a Q H q G S 9 r f c o N 9 D K 2 k G Q G z 6 L S C 5 4 l K P f Z L f Z p Z 9 b X q E s c q n E N H c R L t x u p 0 / f 3 W G k K K A + I K D + S M C x U Z 9 u d d h l 7 U c s u g J j S S S C t S P U W h I 4 R g y 3 J Z U W F I u z L R o g r x 9 p A f r o I y w 1 l n o w o d r S Q q i d x S 4 h A q S R m V A 4 n x g f o 4 L C I k n D 1 v 0 g j Q b u 1 Q Y K H I 8 y s Y p K y m T X w N a E f V Q 3 k F p 4 P Z P 0 V m 2 I i v J c M z Q L f e x l 6 Y S 9 o H 7 2 s 8 9 n X J e d R 7 i s g G Q b s y 0 E f P a / / 6 / v 6 M P T J 6 m h P K 6 K z S C T B I N A f D z p i 9 K N l 2 q 1 I 0 U y E A v k Q X 1 T x 1 i Y B Q u 0 Y H u g U C i g F m l h r S c a C d J H H 7 9 p / E p q k Z Y + F J C Z l R 1 7 W W S + L o B A w C 9 k m m K d f W x 0 Z A a Z A H x m n N O 9 0 9 P U + b J N y I S M L b Q t f t H 4 D S w P 7 q w c e j J S I A 2 a L j M z c Z z c J 8 a 5 W e 1 D e W G H x v P n L 9 K Z M + d k B 3 t M p d c N 6 G K A 3 / v 0 9 L v 0 v P m h n O O j + P z s o E m l i G Z W 6 W a o h X w s 1 + V + I 1 2 f c 4 B t M F 1 I i 5 U P Y Y o J I W I X 8 / d N 0 B 1 P q H R 5 S f Z M g q d 6 X k E h u V m n L 6 + s E t J B i l F G k X H H B t I J x z y D 6 l D 9 G h t 3 y n L O G n B X w v T 0 E y e P y 0 A w f P z O n 7 8 g Z b 8 U V J d l 0 Y s O 5 Q F x 9 j k c q z W J k g d l 9 0 p 2 z S A V g v E d s b 6 T Q a q i 4 t y k d T Y V I S 1 G C Y T n r 7 x i V M B S Y t P T 8 Y 2 w o J c D U A e H B v v l W O N F 6 z M x W v T 3 d c s 5 B n x z + T 6 Q y 2 X 4 d m 0 g v f C F L D Q 6 P b f i g g 2 y r 1 2 / K Y t K w t c P 0 g n 7 O M G / D 1 M + s N o V p n U s d r w K X Q D s g H / j x k 3 W S i Z p a O g V H W / w 0 v 0 e 5 V I 0 O y h S D E 6 q / b L i a b P v i Y U Y O V k t 5 c / s 2 7 9 t V n 1 N V U i b y g f A U x k v k s W q B F q H 3 p 5 O m p x Q 6 1 k X F B U z W Q r k G J M P k T l 1 D d u o u 7 O d O 7 5 V T E I P D Q 3 0 y X V s v t X d v / C W / B t Y O b j u 0 a P + u e c 5 Y a o 8 9 v W F e 9 L u 3 Y 1 0 / P i 7 c q w B D W T a M y 3 l u R B Q N 6 7 c e S 7 S D D v H / 8 2 v P q P r T K y X L 9 p o R 9 H E D C k V U / W M Y 2 x I r U k S i 0 E w D v I 5 4 1 i C r H a k + l 6 4 D z O S 0 w U m V B K a p S j g R T W s 3 G J V b q q m o O H n B 8 A 4 A T g z M m B g p / u 9 L q q q r p O 0 z M w s + Q w C J F V / s E L S N 5 B e o M v k X K C + 6 W n z G J s C w c z S C A a K 3 L z c R U k o e L g P R 8 p k b T 9 4 l J c U Z N O H p z 8 Q j e R f / u V f q b m 5 W U i g p m k o M m h p o 9 Q 9 p J m u G c c u m 1 p u O U 4 0 j u V z 6 r 7 E e p r K k F Y J B f 3 a x 9 J F 0 w o d W h g Z N M o q K q V 1 G n k 1 x H 0 n i 0 w + N C M 7 O 1 f m V M l C 9 y m Y J r C B h Y G 6 + m b N w t v M z A W U J 0 i 2 G A k F 1 b A h s 1 e O V e V X U 3 6 w k C W 8 3 g e C p T Q + 5 R M p o y U T C I E + k d s y L T 6 h W g o p 6 a V i b w D 3 4 l g H J a G w H l + 6 p w u l 9 e v 7 p k L M I i z Y H s 9 c c 0 b D Y w I q Q m 1 9 8 s U S M T 7 l Z N 3 8 U k u a c 2 E D M 4 A 9 r p Y L k A m m 8 8 V s q I Y G F h s G a D J p 4 B h T S L a W R q i n u 1 d d F z I p l c 8 7 7 a W u p 9 e 4 7 p j 7 W Y p Y S g o l S 1 P k a m i Y u b 5 + q p E 2 K x + C h / X c Y H D m x t X m Z c W y s n O M o + S o q q m X p a E i 1 v Q v R b a B O B 4 s s A v i f A B J s r L U U A g M D v B i R 2 y u A x o w r 6 P B 1 I g T I S o b e G f l 5 F G G S 6 3 A B A P X 2 N i o r C V 4 / c Y N 2 n 3 w b e N e M 4 n i B L J Q v M 8 k s X F c V 1 8 1 q 5 6 m M q T N y q c D p i 3 j Z c 3 Q f S d g v o 2 X I f 4 f 9 2 y 4 H a 0 2 4 O 0 f M s 3 o X Q p Q 1 j 3 d f b K Y / x / / + C 1 9 / d X X 9 P x 5 q 4 x T 6 R 0 L 4 c I E N D c / p S z u L 6 k + k p I + S q 2 L y h r n P Y P T s j n b s 2 c t / H 3 n h I B b G h r o 3 W P H a M R j M V S 8 O G H k m N N Y 8 Z Q N v q H i x a / B A z d 9 8 6 B 0 S L s u V V h U x H o 1 W g d F K r R g c J o d 6 F O 6 s 2 d q Q t K S w c 8 a 4 2 h g 5 g K H G 0 g / g k w m y z z j U f M B Z Y l p H p 9 / / q k s 6 J + T m 0 v l 5 a X k Y M 2 k v f 2 l m M W / + u o b m c 8 0 Y f g G j o 2 O c l 1 n I q H y M y H Q y N Y 3 1 N K l 6 3 f p V 7 / 8 C 9 q / f y + d P v 0 + V V d v l p m 7 I A 3 M 5 u p + R U C R T o g 5 r T S T J S I 0 G 4 N w e m 8 o Z 5 p m 6 Z r B h E q g W I r D w F R A 9 h e S F z N I 5 X Z n i k E C 5 + b l x h L x q B + L g O B 7 N r C a Q P t m W 0 G 2 w 2 K n V X u M S 8 F 7 / a 0 j h 6 m w s I A J 5 J U 9 d r / / / g w d P n S Q v v n m O + r p 6 Y s T g g O 2 q c G Q C 3 Y a j K X z d y n D A 0 j D / S j z T F 2 u W 1 o S c Q J V 5 B q f M 8 i k S d W 4 G 4 t 2 x u t m O k L a J d S o N y S 7 o Z s J 5 f f 7 p C V D y G B y z Y U N U 8 T q A 2 R a i X c / p A s 8 J / R W O J A q K G d Y 9 E p L S 2 X M C v X h 9 O k P 6 N G j J 7 L o S 2 F h v t Q N 1 B E E 1 A 8 Y J a w 2 l 0 z t 0 d I r U c W L B R O p q g u w 5 S e T C E H S E M P C x 9 d q K 4 2 n T B 9 W p c 4 i Q 7 E s l c q 0 K N k S t s b E 3 K d x F v u J 2 F m + M Q 9 q N Q E L 1 a a 8 M O 0 q W 3 6 + Y 0 V Z e F D c u H G L n j 5 9 J h u n m a E b V S z + g r G s G 9 d v i R R T 0 i Y q X h P b t 2 + T b k J G X h l N T U 4 J Y W I q o U g p k C i u 0 k m Q t A g V Z A R Z q z H u M Y i E m P / I 7 6 Y b l q t P 2 5 e n L C 8 B h W 4 7 + U c G q W r z J v H V Q w Z o n z 5 k z G B / H 5 W W V 0 j r B q / g j A w l t X x B C 1 1 u T 8 / c / w 3 M R m l 2 m N 6 o X D 6 Z U J Z Y 6 g s + f c l W l d W k 0 c c o b 5 x B W Q K B Y M C C C x I W 8 d m 5 c y c 5 s k p o s L t F P D I w v o V 6 g x j + o Z f b 7 I Y U U t I I X u b 1 B T 7 K s v v p a b + F R j 1 h c l g C 5 G H d E N u A 7 t x R T b t 2 b 5 H f T i d W R U K N s N p X x h 1 T b H O D l g a D v R q Q X C A T A J K B T G K R Y W A F 1 A 2 s D r B M d g V L p 5 U A F R 6 D + b q x N E O T C U G k D c f i 1 c 7 X Y L 3 D Q p a j o y P 0 3 v F 3 a d / + f V I v S v I d Y n I X S Y Q A S c T h R r s e f 4 p L p + r 8 I O W 6 Q j T t J 5 k n B c k 0 7 c d 1 J a V 2 N q a f T E D a j R I 6 I A P U w h 8 Y e 8 i Q c 8 A 8 L g X V E L C y S o h 7 k R n Z r g 1 S r Q b G f V Y q S V i 2 a 6 m A 9 I B B Q p e j h q r 8 5 h A n x 8 j I i G w + f f L 9 4 7 R p E 8 a I L F T B D S z W C M S i L T U 1 1 Y b a p j 4 H c z h U O q T h 8 9 g V / k A l 9 7 k y 1 Z y s v k k Q F i R T n h G 4 z 0 I c 5 J n S H 1 a t 3 z / G L Y c r I 0 N m 6 m I 3 D r w 0 M h c v 2 t P d Y d w V B 0 b b B / t 6 a U v x R j 9 q N Y C V f F c K m M B L S 4 u N M w W U s Y 4 R d L l D 8 j Q 1 P a B r 1 2 5 S 3 1 Q G X W u z U v O A 6 g 7 A G R p 7 i 9 2 9 c 4 / 7 V 1 m K I E b A w p a i 5 u F 7 O O w q 4 Y o F 5 1 d R + 8 I 0 N A F J G T / H 7 N 3 d e 1 K 7 b e l 8 W D V C j b L 4 h f W n r 7 9 f P C S Q + T q z S 8 v i 1 h d z 6 1 Z Y X D J r s c M N p B 5 O W 5 S 2 l a 5 8 q y F o F V l Z 8 a 1 n E s l k D n f v N V F d X R 0 d P L i P S t x T 9 O r x 7 y k 7 8 F L I B M s e d n 4 / w N e 4 Q j A p F B G v C Z l A S B W Y U e S w q R n h + M y k V 5 F O m c r j E m r 7 z n p 5 j t W A F f V 3 t Y L D 4 a L x s X F 5 a X R a E Y + O D v M 1 v p g E V t v G l P f V A N Y 5 T 8 U S 2 J O T U z F j B E i j Y / N x k F W 2 2 4 8 6 a C i A T d 7 c s u k b d n E / f f q U E B J w c T c A s w z g K Q N C j H q w b y 7 6 U 8 p 6 p w m 2 O R 8 m 8 r j 0 a n 0 F v 1 E t v R S h X E 7 M P k 5 e H 9 M R V k 1 C A T 0 + C 2 3 d u l U y T l t t 3 O 6 s W Z 1 Y T T A 4 x / b 1 d M n x B t K H T X k r l 0 4 A x o 6 u X 7 8 h j r E g j 1 R s g 1 C 6 0 n / 1 3 S U Z 4 D 1 9 e L O R p q 6 h L x 0 I h M R Q g b R j 7 x y V z z 3 q t d F D 7 E w o 9 y q J o 8 m S n x E S y Y S 6 h B 0 V M U d K L H 9 Y V 0 L W l g j R z 3 5 x y n i 6 1 c G q G S V 0 g B / X 6 O g Y Z 4 I S 0 8 N D g 5 K h y Z C X X 0 g V m + K T 1 z a Q H j g i a i D 2 y Z N m e v z 4 i a j j q p K G x N q G c 1 j v c I 9 e S T a Z P M P 8 q C N H D t O P P 1 6 W 7 7 l w 4 Z K M R a G 8 8 Z m r N x / Q + + / s o 8 0 l m N 4 B I o F s I A i I F 5 G 9 p 9 D M y x g S f 9 + E j 2 j Y A 8 1 O X U c Q E h q x R S Y O q n r U 1 I M F W 5 S q p 8 3 p / E E x c C X W w X Q G y 7 V n H S u X 9 U t A y D d N m 3 P t M r g L k T 4 5 M S p 9 J Q 8 X V k F B o X F X X G X A i j W X O r K W 7 a y 5 g f n h n Z 6 i o u n b l J 2 V R Z u r q 6 S f i 4 3 P Q C i X y 0 l Y m w 8 B y 4 h B i r g y X L J D f G V l O e X m 5 n D 9 Z z W L K 6 7 H M 0 1 D g 6 9 o Z H R U N i z H m G N z 8 z N 6 9 W p Y l n j O y 8 s V T 4 n 8 g n w h i J Z M m i S Q a l A Z C 1 h 6 4 R z r 6 F 1 r 1 5 I J Q f W V Z B U j f j Z I q H 0 V 0 1 w v w n x v i O 5 2 W D h d L R e G Z c K w w t G J k 4 e p o r L U e N P V w a o T C s g L j l F v b y / t 2 L G d C 8 R G D i c I Z q W h g V 6 W S N U x M g H I x I s v M r k V M h I 2 k H J g O y F s x 7 l Y Q G I F A h i E D 4 q K d u 3 a D b H e V l S U y e T A K 1 e u y b L K x U V F Y v 4 G i o v V s n G K H E o y 6 W P E U B U P H N y P l l T O L 7 X N t O a p 5 c E U o S C B a g r 8 l O s E c U J 0 j w W b P w C r H p Y J U w O 5 W C r s L / / 9 z + S 3 V x N p n 7 6 R L A R t L q p v q K c e J h X n o C G i I 1 R a v m n W d A 4 U W F L 9 Y g M p w 4 P e u d e Q S A Z I L E g n G B Q w 7 p T p z q S T J 9 8 T l y G o f a d O f c B k K h Y C w e z d y a q c k M G k 5 u l j U d 8 4 w P M c 9 7 / y W I R M o u Y Z Q Z M K U g n H V l L 9 J 9 Q b G D m C M F a I q o d 7 Q b w w 7 c J A b p K 6 l + 6 Q 1 g m G c w W v z S 0 + W y X F x d L K Y b B X + l T I o A R C I d O 4 C I y z D a Q D k 3 6 r 7 B e 1 V I A A 6 B N D V c S x l k B Y b V Z L I E z b i H I Z d n Z 2 q 0 r P a S r g W J F g j P t Y b + z Z z Y S J 0 o C M I + l 7 T P f F P h u m P R W q j 4 f Q 1 M 3 0 4 l h J L p Z O H E e Z V P s O 7 E p a 9 9 I d V t 0 o o Y O t t I 4 m J i a p p a W V 3 O 5 s m g C p O M N g 8 U P G 4 b z z 5 Q t Z V i x z Y 1 f D t O N m 5 9 J m 6 W o C o d + T k 2 M s a s p B S G U Q C 8 c o 7 c b d u 8 V I A R c j b V A w S 6 i 2 t h e y B B n S f Q F D g h n 3 m a U U Q m k W + k i K T P C a g H X P T D p I s c 9 / 9 g H / 6 u w 6 t x p h V c 3 m i c D q N t U 1 1 d K f c m d m y Y I s y D R Y l 7 J z 8 q i s q o E z 1 k L + 0 J o + 5 p 8 E w h G L u B 8 t B p p M C D 0 9 P Z T J 5 a j P Y y T Q x x x D Y h 0 4 s F f W S 1 f k U E R C 6 G d N B b s l 6 n M s s a x J N J t Y Y a r M 4 X 4 T v o M J 9 b A X J n a D T C K l w l B p K L 8 g 1 3 j S 1 c e a 1 t R p S 4 a M S W F c A i 0 O x p + U M 2 S U p g M R u t h q p 3 M t a l M B / m N 8 a g P p A j a L X g i K D H H y t L d 3 x L S K Z E E q P w d Y d M + d v U D 3 7 z 8 g j 2 e K w i x Z s F c u B o I z s z K Z B 3 y f 9 I F 0 i J N E k 0 Z J J Y 7 5 s 9 5 A W A w R c p 3 r j B g t W O U 7 9 t 5 h 4 0 n X B m t i l N D B b 3 W I O R a Z 1 P z 0 m W Q Y J p e h H 3 W J y a R b K W z d v 0 G n 9 K N r d G 5 C I f 9 B I p Q H y g V l B F N 3 a Y k y P i g V D u U V P 0 a M e x F j n c U D B / b J h g M P H z 6 m a 9 e u C T F z c n O M e 1 V A X x r k U Z / T A Y S K U L Y D 6 h 5 I G p Y B X 0 U 6 G C F A J m x D G 6 H a h s 1 J 6 9 p q h T X X p c a d + T L w B x M r p n f A j D 4 w Y Z G W R 7 U 6 q n U y i l Q + s 4 H 0 Y W h q N q m E S E b l V q S K 0 r f f / k B d X d 2 0 e 8 9 u S d d B S y Q V F B G w Y t G F C z / K + B R I h b B j 5 w 5 y Q L I Z k g k k e T 4 A v z 1 V 3 j M C 6 g D X h e q 8 A D e + I X r Q g z E n R S L E M J 1 H O f 7 l X 6 2 + m T w R r N W u / b / 8 v D w Z J X / 6 r I W 8 0 x 6 K T s 2 0 C M U K E y 0 e F + Y G 0 o f W V 7 Y Y a c x B l w U C v C a K W T J h M z b M v J W y k b 4 O 3 4 t 7 j G M E e F p g L f R j x 4 7 K w L C W W J i a w a 2 n f F Y C k 2 p A r 1 d u p K H P p E z l K r Q M W e h + l 1 V t n m Y Q S g J L K K f T R k 6 H 0 1 S r 1 u b f u u j t T 2 U U 0 d Z t W y k v P 1 f 0 6 8 K i Y q o t w K q g 8 Q x V m c w x V I 5 Y 2 C D X i p F A H K j X G m Y i 6 e s g g 4 / J U F l R L m U i R D L u U 6 T i 2 P g M y g v L g M E d C S W l S K a u Y X B Y J B S O x S s C Y 0 + 6 v N V n J W a i 6 e + b 9 G E + F K c b W o u W U p B O f / n X v 1 A P v c Z Y N + a z k C N L B g o z s 3 J E P 6 / I D i h x L p l m Z B 4 y W T I T m R y v B B t Y P u K 5 h 6 M o O W 0 g R r z i J w t D Q 0 M y s B t L g 9 r G s V b 3 E E 9 O T Q q Z j h 5 9 S 8 p K q 3 X K h z N M H R 2 d L K A s d K v D J g F p s f I 1 g p Q / S 5 9 4 P T C O s X G a B H V + + E h q d 1 R c C d Y N o Q L 2 T A q G 1 C K I K B S Q a k c J p s y r j I 6 3 e q r F Q m v I f / i T G 6 R K C T g L k Y 2 c t U Y + a 1 I h j h M M + Y 4 x J b N l D 2 l q c F W d + 7 w + G h o c E j J Z u V O h 7 9 O k 6 u a + V 1 1 9 H V 1 t t 4 t 0 k v K U c j b u M 8 p c f 0 Y T T f 0 G x 8 Y 5 B n C x 1 l 7 j n u 3 G S 6 w 9 1 t T K l x h C e a W S i U G 0 P B y T f 8 T I y H g L p S w 6 R m Y b m b 4 h q R Y L 1 Q B p 9 q g 8 M y S 9 x B H T Q v v m P N b H T B a Z s 2 Q R p 1 e c o 5 x e v G i n y 1 e u 0 r N n z 0 T y X L t 2 n S o 3 V c r n t N V O S a A I 3 b p 1 R 2 Z j 2 x 3 Y V M 3 0 / Q Z Z Y u U r w S S V Y s d a O m H t v T D 9 1 a / / f F Y 9 W s t g u d H a v a 5 q o j X o o / H u V n F L w t j F 9 c 5 M s l j V t j Z w x Y d 3 s y z u g a C P W X W Q j d z w Q h z P N W H x T x c g i 4 o F s Y g P 5 D / + q H u y n W E 6 V I 1 p 5 U o y y T / E T D Y Q b 3 x 8 g v s / X h p g C b R z x 3 Z W 7 a a o p 7 u H 6 u v r Z b Y t 8 h 9 j S 7 h f E Y a / x z j G k m B Y 2 e h J 8 1 M K 5 r 1 B G d n K O 0 K 0 D y G T J p U K U O k k B p F A I s S s u Y B U G H M 6 8 c H b V N 9 Q r V 5 m n W B N f P n m C 1 F H B u U X F k l B Q c T n u r D 4 h p H R p s y e G V R L p 1 Q H I 0 g F i Q f + w 9 / + J w h 5 f x 1 z E H K Y g 8 o r N V g b I Z v V q O C S h z o v D W J w g D U W g / G V l R X 0 / H k L T U 5 M i r W P f 0 D W D H E 4 5 h j k Z U k F o k E 6 b d 9 3 T J G J 0 7 T R a V Y w y j o u m W b G e b n Z 1 M B k S l a H 1 j K s m z 6 U G Z G 8 C p n X g g 2 5 d M d T B 5 W p R o a b g x Q E C k / F m l T 8 R 1 U m / M P x n x C E M O p I / q n / y A d F k h h x J K h 8 m / B q l U + p c x J 0 P 4 Z D R 0 c X S y I f T U 1 5 Z H v Q Y t Y k p G + E e 4 w Y 6 p 3 E s W M O H K P G w d 2 s d V C N M 0 K 9 i / W L p G x V H A s o + x l B z X W y W q L 0 F 7 / 6 X N 5 s v W F d E g r I r N 4 p a l 1 + t J s z U W V 2 L E b h 6 j g W 4 m T C E l J Q M z S p d G U C / h R I J e 8 s 7 6 l i O U Z s O p f 8 k a A I p N U 6 B 0 s o T S h F N O Q n z p W 5 v L y 8 j K q r q 6 m 0 p I S c T r U u y F x h Y m K c e n t 6 u a z 4 n E M o h F W L E i V Y v A y l n y X l b B A L / S k h n W 5 I Q / I e / + H v f q V e d B 1 i X R k l E k N G W b X M 8 C x w e i R j V a a b S K U L Q B 8 b B R S V A j T S h F j x i g T o + H W D f o f 5 A 0 h i B I M k i E W l 4 / x R j Y y R h u v G u W 6 A v P 4 o e X x M H l b r M I V d V q c y 8 h V r 6 G 2 C s Q H 3 S 1 p i U G U A q X O / 6 Y H 0 e b G 5 N d K 8 g Q j d 6 I B n h C 4 r D j j W Z W U q M 0 U g p J n J p P p N H 3 9 + M m l d W S / B c r O t Z 1 3 X r v B w N 0 W D A b r T 4 1 Z G i T k M F O p c G S f g 1 a y N E / E Y b 6 t i / F P / V R q g I n W 8 H g G y G E d G z J h x y C f y 3 x x z w D W J O U V O E a u A B P k n l 0 E s d W 8 o 6 K d C b x N X 7 i C N j 0 2 Q n S W R 1 z N N h w 4 f N D z L c a 9 B S C G X I f E 4 h p Q 5 d + 4 C v f f u M X r S 3 E w N 9 f V S N t e Z T J q Y I J i o m E I g I 4 2 P p b G E a i f n H M f G m k C m E F V V l d M n X 2 B q x v q F 5 d Y 6 J x T g 7 W m l + 7 0 Z X O l B K C a P z W 4 Q C c Q C Y Q x C a S J J m n G s S S T H / G X 6 W L 5 Z X R N e a T J J Z B w b i C f N T F 8 1 S M U 3 E D s 2 F R u I I H + M a x J L I h 8 i h c / U B X V u X I 8 d z 7 g P I U J u R 4 Q O b l K r U 8 l r c 7 q S c u q 6 l n g 6 T Y i B d J Y 0 F + G 3 V 1 B A u 3 b t k P T r H Q 6 Z Z K i u s w a B G P d D + k h s S C U m E g g k a p 7 R Z 1 I S K k g u J v X f / q d / h 5 d Y 1 3 g t C A W M v m y h 5 g E X K 6 l K O i k C g V x a U q l z E E S T b D a p u G b E 0 v C t p j Q 5 R S x H C r F D f V 1 O G K Z 7 F g l 8 Y q 6 M T v y 2 m f c Z Z x x x 1 Z 1 5 j M o s 1 1 S 6 I o W O + Z r 5 n I P 6 j D p X x + q e 2 H U j X Z 8 f q / P K 8 Q w i S R w / 1 p I J x E A 6 j B i K N F G a 8 h M 9 6 I n P 3 h U C g l i G l F J j T o i 1 m g d p p M i k J R T I B M v h e u 4 3 m f H a E A p 4 d L + N x n 1 2 k U x K O n E A o U A s p I E o L K W s Q h h 1 n E g s / m O c g y T x c z n U 5 8 b v 4 V g i n R K / Y M Q K M 8 9 M S L x g 5 L T O 8 G S f U 9 d m 3 s j V V x / I H x X F Y x U h R k W X M + P c S O c g d y N G F D t W Q V L 0 s S n 9 z W o f 2 c W M r t N Q + d V x I p E U Q Y z A 1 x 7 0 2 M j D h J L r k q 6 G N a D O a Y s i y I N j Z e l L I B M T C Y S y 2 6 z 0 H / / z X 6 o y W v c g + v / B 8 j H T J f F q n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 G u i d = " 2 e 8 4 2 b 9 8 - c 5 e 7 - 4 f e 5 - a 4 0 3 - c 3 6 7 e 6 5 b 1 5 4 2 "   R e v = " 1 "   R e v G u i d = " 3 a 6 7 f 4 6 1 - d 7 6 d - 4 9 9 3 - 8 6 8 f - e a 6 d a 2 d a 4 4 b b " 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Meta2010Field xmlns="http://schemas.microsoft.com/sharepoint/v3">e145921a-61ba-4502-90c0-d9f096f32c0d;2024-09-13 14:37:26;FULLYMANUALCLASSIFIED;False</CSMeta2010Field>
  </documentManagement>
</p:properties>
</file>

<file path=customXml/item4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D 7 0 9 7 3 8 1 - 4 C 5 1 - 4 9 F 1 - 8 3 3 5 - 1 6 4 3 4 E 1 6 6 A 9 B } "   T o u r I d = " 9 a e 7 1 a 2 b - 6 8 8 c - 4 9 8 9 - 8 6 8 c - 4 a 7 e 4 3 0 7 2 0 3 9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1 8 A A A N f A R k w S d k A A E F 7 S U R B V H h e 7 X 3 3 d 1 x H l t 7 t j E b O i S A i M 0 g x i 6 J E i a R E K m t 2 Z r 3 2 z J 7 1 7 o 7 t s 1 7 v r v 0 / 7 L / h n x 3 2 n B 1 7 P J q R R o l R z J l g A k k A B J E T k d H o 3 O 3 7 3 X r V / d B o 5 G 4 A 1 O A j C / V e v d f d 7 1 X V V / f W r V t V l m + u 3 Y 3 S a 4 b s 8 v 3 k 8 U Q p F A p R O B y m a D Q a C 4 C O z U i W t l o o y Y r Q 3 k 0 B 4 y w 5 I p E I t b S 2 U n F R E R V x S C U u X r x E b 7 y x h 3 p 7 e 6 m x c Z e R O h t N P Q 4 a 8 t i M s 5 k 4 X B 2 g v I y I c U Z 0 t i W D 8 9 Q 4 W Q Q s F g t Z O C 6 Y u k 4 H D u y L p b W 1 v a A t W x p o Y m K C 8 v P z a c L v o P u 9 G X R y m 4 / O 3 3 s u 9 7 1 O Y E L d e 6 0 I l V O x j 6 a m I h Q M h q Q S r n c y A T U F I d p a E j L O Z g I N Q m t b G 4 2 N j t O u X T s o J y f H u J I 6 j I 2 N 0 b N n z 6 m 0 r J T q a m u N 1 L n h C V j o 2 a C D R q a t R g p R Q 1 G I 6 j i Y g W w d n L L S o 6 4 A R e 3 Z R u r c A I F q 3 X 1 M z B C V l J R I G o i E d 7 b Z b D Q + D l L l y f G P L 9 z U 4 O 6 g l q E p u e 9 1 g V W a j d c k 5 G 0 C m S C Z w q 8 N m T L s U S r N C R t n x A 1 B k F 6 + f E m X L l 2 m L 3 / / F f 3 u d 7 + n m u p q O n L k c F r I B G R l Z d G r V 8 P y O 4 t B l j N K B 6 o C d I q l x N F a v 6 Q N m 8 i l w f y g s p w I W f o v 0 w d 8 7 / 4 F p D D K w k + Z I p W A t r Z 2 6 u 7 u j Z V h X l 4 u 3 b p 1 W 8 r 2 e I O P S k v L a X s Z E z W h H q z n Y P n m + u s h o T I L a 8 k X z B c 1 L w Q 1 z 0 Q o Q M d m J E t b T e S 4 I n S 4 J s C t l l L p n j 5 9 R l a r l R o a 6 s l u t 0 u L v V q A l A o E A l x J S 4 2 U 1 O H u 3 X u 0 Z 8 9 u c j g c R g r R g 1 4 n j U 5 b 6 J 3 6 A I 1 7 L d T E 5 x E u D p s 1 S l X 0 m G w W K 7 n d b h o e G e X P N k p e o L i s V o v k F b 5 L 5 0 / X 4 D C 1 D Y z L 8 X r H 7 G Z n H c J i d Z A / l C + t u / S Z 1 o h M S 6 n / J d k R O m K Q C X j 0 6 D F t 3 l x F O 3 Z s n 1 F Z V g t O p 5 O a m d D p w K 5 d O 2 l 4 e M Q 4 U 3 i j M k D H t / j J z g Q q 4 j 7 k + 1 t 9 d H K L j 3 a V e C k S j l B e Q T 6 N T 0 x S / 8 A A X b 5 8 l a a n p y V / d b m i r B H 7 W c u s L C 4 g t 9 N u f P P 6 B r c H M W m 1 L o O V c 9 m W 0 8 i t a 1 B a L r O q B + j Y j G R p K Y H x t T v L g l L 4 d l N z 5 L C x y u K O 0 D t 1 f l G V 6 n O G 5 T m e P H l K f n + A 7 j c 9 p M z M T O P u 1 Q e k Q U 9 X r z R I q U Z G R g Y N D A 5 w 2 c y f 7 z b O r 7 I 8 q x g f m p 8 0 0 8 6 d 2 6 m Q i X X s 2 N v y f A 8 e P p L 7 I M W R d z 6 f j 5 y c r 6 g D e 2 s 3 S Z x Y P 9 Z b 4 F d M l r x + g j 1 / L 7 d W q s + 0 p m R i 6 G 9 u H n D w 7 x C F D K M X r F 8 g 2 K E q P z k s Q U l D f w h S C I Y G h 8 M u F e b K l e v k 8 X j k + m o D e Z e Z 5 T b O U o 9 t W 7 e y W j l q n M 2 N 9 h E 7 l Z W V c j 6 w p O J n g t S + f / + B X N u z u 5 H 7 V D 1 S h i A V J P n U l D J K c B b S 0 e 1 V f D S 7 j q y n s K 6 N E h n F e 7 l 1 D 0 u r u t Z k m g + T f q t I J h A I f S M z 8 E y w S B Y X F 9 K h Q / t F 7 b p 2 7 Y a o O K s J r x c V O C r 9 q H Q A D c a t 2 3 e M s 7 k B i + c r j 5 U + + u g U P X / e Q j d v 3 q b d u + O m / E 2 b K u U Z t c q H / E T Z a x X 5 z S 3 l S e v K e g m W b 2 / c X 5 t a u A B y y v f S 5 K T S p Z G h C A A y e T 2 R C f 0 k G B 8 0 v v 3 u B 3 7 m A L e u L u l g o + + S 4 X J S b W 0 N l Z d z Z W B M T k 4 x q a 5 T d f V m q q + v k 3 v S D R D q z J l z 9 P H H H 0 r L n w 6 0 t r b J O y 3 0 P t A M p w O s y r N + 5 H a o c k v s U 6 I R B b F g o U Q / q 7 K i Q h q E c J g J O T x M r S P K + r j e s C 4 J 5 c z M p 6 C 1 R s g k R g i D R J o 0 i e R Z K z J l u 6 L 0 V k 2 8 Y F F p b 3 C L e + L 4 u 0 Z K c o y P j 9 P A w C C N j I x S S 0 s L n T j x H l V w h U m U b q k G x n y e P X 1 O h 9 8 8 Z K S k F n 6 / n / r 7 B 6 i m Z m H z P M a v Y A m s L g j T t h K l J i c z 1 G C I I R y O U M 9 I k I 4 f a a R o R A 3 m P + s d o 3 G v z 7 h r / W B d G i U i j h o x j 5 v V v P V G J m B v 5 U z 1 C Y a T s l I 1 Y D k f J i Y m W Q U s E o + B X / 7 y 3 5 L L 5 a K v / v C 1 m L b T + T 7 o 1 / k C f r p 3 7 z 7 / V u r N 0 H i P R 4 + e G G f z o z Q 7 Q i X Z Y e o c t b E K q L w z k r 1 7 X V 0 d l Z Q U k 5 s m 6 V y L U 0 i H s L U 8 N 2 n d W e u w 7 o w S 6 D c F g z M N E D q j 0 1 n Z l o q y n H B M X d G A O p K d s x i P A S X N o B o h Y G z o 0 8 8 + k d Y d b k K 6 I 5 5 q o C K + e + w d G T P y + 3 3 0 / X d n Y q p 0 q t C w p Y 7 L L 7 l X S C L 2 V i p r 6 f 0 e B 4 1 5 k 7 s 8 o c z z 8 v L o z T c P k 3 P 4 O p 1 r d c d I t b 0 k i + + Y W X / W O t j + + u / + 4 Z / 5 a F 0 g s 6 C K p v 0 Z s 6 Q T k I x M a 0 W w N y o C V F 8 0 0 / w M E y 8 G O O v q a q W l n g 9 Q W a a Z U D A f a 8 D d p r i 4 W C T X 3 b v 3 h V T w H E i H G g g L G o w I q J Q P m h 6 S O 9 M t v 2 P + L W 0 I w r 1 L A Y Y G J i b G p e + z G M C d q X 3 Y T r 0 T N s 5 T R U Q 8 V y K Q V l 1 V T g O T N u q b t F N l b o j z j J / Z Z q E J r 1 I Z 1 w P W l Z X P F y 6 U g t R E m o 8 w a 0 U m m M h L c 2 a 2 6 j 0 9 v d T U 9 I C O H H l z U e 5 D q B w Y n E 6 G 7 O x s e v f d d 7 h P V U 7 f f X + G h r k D n u p 3 R d / t t / / v S 6 7 0 m f Q e 9 / c y u A F 4 8 e K F W B 8 9 n m k + b q e v v v 6 G r l 2 9 Q Q 8 f P J a + 7 G K B M a k r V 6 8 b Z w s D R a / d m 8 4 8 z 5 B 4 v v d F n 3 X C Z 6 X e c X i a E B V l c e N l q k N r H d a N h M o o e o P V k E i s Z T Q T K j G D U 1 3 B l o J 3 6 2 d a l / A s P 1 6 8 T O + 9 d 2 z R 1 j q Y z K E W w R E 0 G U A 4 S B B 4 Y a N f d e X K V e l H o L K u B D C G X L p 0 h Y + i d P S t I 1 R Q U C A S C N 8 L Z 9 W i o k J q b n 4 q 5 z B l b 9 2 2 R a T k w 4 e P a H R 0 P O a 4 O h / w 7 C A s r H I L S b c w t y n o x D v 5 K 8 e 8 V v I G L T T O Z K n I V d I / U V L p c 0 i y W 1 0 u y r B F K M s Z J l f E T + O B t a s T Z i x N n q c J V r u T V S Y 1 H W M 9 k w k O m 4 n A 8 4 S 4 7 5 R Y + P M B q h U M E w s B l X f T p k 0 s s Y 7 R o 4 e P q a u r W / J o q Q C B r 1 + / Q S 3 P W + n o 0 S N M l s a k 5 I S 6 d u j Q A S o r K 6 O X L z s k D f c d O n S Q V d k a e v D g o R B u I Y m 1 f d t W / s 2 F B 7 C D E Y u M S Q F w x g W G + f x + r 2 q Y 5 i v 7 3 a x 2 P x 1 y 0 o T f R r l M e o e Y 1 9 Y e l u 9 v P l i 7 G m r A n r + H O + n K H L p e C Z U T 6 q R 8 2 x j 3 b T w 0 O T U p Y 0 k w E 1 s s V s r L z a H 3 3 z + x 6 P 4 G + k d Q E d 9 5 5 2 0 j Z W H g v Y e G X o m D L U i x m L E k j O O 0 v 3 z J n 3 k u p v z c 3 N x F E R + / B Z X v 9 K n 3 Z x E P n h 5 X W a X b x t K r q q o q q c T C 7 9 6 4 f p P q G + r 4 8 2 6 W 3 A 7 p V 6 I h 0 X k E L 5 P p g J V a h u x 0 c L M i 0 4 u h K L 0 Y V d 4 c O a 4 o H W H 1 b i 4 p B T z q t V D 3 K H 9 X 0 E / v s e b w p H / h R i r d W H N C Z R T W k 8 f r l l Z v v Z I p 4 P f R 4 M t 7 9 M t T O 6 R A U S k Q c K z P l 4 L J y U m 6 f f u u j D 8 l V p j 5 g P w Z G h q i m 7 f u 0 O 7 G X e L C M 5 d / I K y I e m I h 7 l t I V U v E F B P n 4 Y N H 9 B a T N 9 k T Y k z r G h P r w M H 9 Y k x J f I + v v v 4 j n T x x n H z c 6 M B g M z E + w W r j q D R I u N f O z x P I q K R D O 0 r J n a E k 0 v j Y O H m c m + n l i D K O Q L 1 2 2 a O z v l u f Y 3 z q / H M b B Z m d 2 4 s 9 F P G P 0 S s m 6 V r C 8 v 2 t t S W U J X s P t 2 g h U W U 0 m X Q w Y 6 3 I B I S Y 7 C j D A z V R m X 2 7 U u j K / u G H p 5 Z M R g C E h L d A + 4 u X Y h U E a T T Q M E E C f v v t D / T x x 6 e l n 7 R c 9 P T 0 8 F + L u A P N B Z D k w o U f R U L D v K 1 x 7 3 4 T N e 7 a J d I p E b p 8 I c l A N g w X g M C 9 3 T 3 S t 8 y p f Z u s u T V y L x y N g W S k Q g O D z 1 3 p y C H 3 + B 0 q 3 7 y N x v x r K 6 X W l F D u 4 j 1 c + B E h k 9 m 6 B y Q S K P F 8 L X C s z k 8 Z C W N P y w F U x T / 8 4 W v 6 x Z / / n G z L I J Q G p A Q M B p h f N T Y 2 Q R 2 d n S x N A 7 R 1 a 4 O 4 A K 3 U u 7 2 j o 0 N I Y j b v J w M q 9 u D g k D z L O + 8 c F V K j 0 Y B Z G 8 a U p Q D l j P p w v t V N V v 7 8 0 b o A Z T n i v n w a O M e 9 q D e Y s F h Y W k W 3 O y z U k D d O I 9 p r e Q 2 w p v K R 8 3 z d W / U 0 b J Z o S s g E Q C p h T t B c p v P F A m M 9 F R W V o v o 8 e v x Y B m 0 / / / w T m X O V i q k i a j r G z I q c D H i f 8 v I y U W F h z I D E w j g b F 5 x x x + I B o q B / e K x B W f p u d c x t o M C 9 C B j 7 8 0 0 N U 5 X t B T 0 d T s + s 5 8 W C C Y U M W / 2 Q U b R H K o I m 0 1 x Y D 2 Q C M L 8 N Z t 5 U A a o Q G p O V A P 2 i + v p a k Q K o / P j O x J Z 8 J c D 3 R a O L f 2 k Q A Z M N M Z 2 / k F X N k k W 4 Y c 2 F T K c q d w g b + P 0 B 8 5 E K C 9 v 0 9 / f T O 9 z v G h o H q W b X u d U I a + b L x 6 q z V C i d S Y n x e g P G S O A d n Q q A C F B n 0 J i k A r p S L T T B b 6 n A d / p 8 S / f q h u Q c H R 0 z z p Y P 3 V + F E y 2 s g c m A Z + Q / E r / 1 1 h H y T H k o w 8 4 q I q 6 t Q V g T T w l 3 y W 7 W k 1 8 P V S 8 d g I p k Y 3 a m 8 v 2 U N E l t f r l c G d L f W y r g 7 d H W q h Z i W Q n M S 6 9 1 j N p p x D s z z 3 C M I N X K I B U a 6 X 1 V Q e q H + T 2 h 3 q 1 G W J M + F N R r M 5 n M m b R e U V 8 Y k M K C Z Q p j M Y i X C 7 w v V B R 4 p 6 c C e B a u T k L S 1 E I Z C J Y K V O y J y d R Y 2 8 z 9 1 r t d M z 1 R R D o Z s Q o k V k 3 k R W x 6 9 S p j 1 Q m V V b q b 9 J R 2 M 5 E S S Z V q k m G x E O 3 S s l R Y w j 5 6 d P U r O n / + R x k / e v K k W T r e g 0 N D y 3 p O F P 6 W L f U y I S 8 V w N h O b V 1 N S h 1 p Y U E 8 c / a 8 G B u W g 8 2 b N 4 m 1 b 6 W A Z T X X G l 8 A Z m j K l j T P N a n A p O G R E a r M C 1 P f 8 M p c t Z Y D y w + 3 H 6 W 2 5 i 4 A S 3 Y j 6 + X x i Y O 6 H 5 F u Q q 0 E 9 t A Y H a o O i S o D 4 N k w / g L v 8 s O H D 4 l p G W N D 6 G 9 k Z r r l n f B + b W 1 t L I l K + H O Z s T S 0 + O h f j P D n Y e 7 e X I V 1 E u Y G f k t V F A V I R z 1 m B 9 O 0 1 + u T x U 3 e P 3 l c P C F S A a h 5 3 3 z z n T j p L n c V W x g I 4 B 2 x k n E w A O 9 4 7 u w F c m 7 5 g i x W 1 W B g b E r n C f I B V e X V q y E Z z 4 K q u f / A X l l 4 8 1 6 X l a p K V 9 c T f V U J Z X d l k 9 9 S L S 2 X J h Q C o G P A f L w e c K Q 6 Q D m m Z Y g 1 M E n v 7 t 2 7 M l f n h x / O C Z n G u W W v r 6 u l f A x y W i 2 U l Z l J V h g h u A K g 7 2 T h I K v 3 c I A D 7 F w O t c g f k A d r L o g R g z + H e z H Y C r M 4 5 l 3 Z b X b x G L c 7 H J R j k D 0 V 6 O 7 u F q / z 7 d u 3 G S m L B 8 q u t e 0 F e a e n m U z 5 L K k 2 G 1 e W h 5 a W V h m 8 z s 0 v o P M t c Y m z v w i D z q q / h n w 5 f / 6 i T N i E 3 y K M I k F u d H 5 8 b q X S g h C 5 D I v h a s B y 5 s 7 q E c q W 2 8 g v v L 6 9 I s z A M m G Y V d p Y n r y V g 9 T B 9 I p v v v m e S X V I x k O Q B q I s F / A c g L S 7 d u 2 m e H 9 j E U g Q 6 p t v v 6 e P P j w l l W e h + V Y r A U j 8 x z 9 + R 5 9 9 9 v G y x r J Q d v A D P P 7 e M T l f q d R s b 3 9 J V V W b x C T f 1 O s Q l Q 8 o d U 9 T p X t E 1 g N s f 9 F O W d l Z M n 0 G j T V U v q z M L L r A h K J o i G o q U m N N X Q x W r Q + F l h n 9 e E 2 W Z E Q C 1 g u Z A I y B F G f N 3 e + C 1 C g s L J R x I A R U 9 O W S C e 8 N I n 3 5 5 R / o / j 0 4 z r 4 l X g e o k P h O V C q 0 v n N J N H w e x g m 4 H W H 6 B I i 5 H O D z b 7 1 1 e N k D w 7 J C L a u M k B y p U E H d 7 r h U M j d s / V P K 4 R b S + u N P P q K 6 + j p J h + R 3 c F 8 S G q E F f O L q t J p V y v Y 3 f / + P q z I f q r h y F 0 1 6 1 E A u g s Z 6 I l A y j H O 9 j H j H y e 8 Z p R s 3 b t H g w A B l s p q F C o u K j g J E J Y R 7 z n L I h L z A h D 7 E k H T v H T 9 G + / b t n V G h 8 R v 5 r D 7 d u X 1 X r G f Y o c P s 7 I r P Y m r F r V t 3 R Q 2 F P x y 8 2 f F c I D p i t N x o 5 f F d A L Q E 7 U u H a z B o o L / y o q 2 d O j q 7 Z D U m f e 9 S A F U R H 5 v P / 2 8 p m J z 0 M D m z 5 H k d d q w / Y e W G D i q z j b a W Q x V W L k j Z x g x h j M X Z H X Z q 7 p y g y S C T k a 9 N T R P l p U 4 j n h e s 8 j 1 e l R p t z d n F L a z q O 6 E C a C I l E m q 9 E S y L R i k / 3 C G L M W p H T 6 g Z H 3 x w U o w K A D z A Y Q H 8 l N U k X b C L B a Z k t L e / Y D J m U j F X / g p j q b F k G O X W / 4 f v z 9 K p U y d l j A j 9 J w B E + P q r b + m L n 3 0 q E g x E Q B 6 j / 9 H c / I x s X B H 9 X h 9 t r t k s c 5 W Q x 5 i N G 7 W g I n K / l i U K 0 u D t / d 6 J d 8 U z H K 0 / y L h U S X X 7 z l 1 q Y D K u 1 B i h g f o y O D g o D c b B g w c o Y r F T u 6 e U J n 1 W q i k M 0 9 Z i J b V 0 v Q L x E H 5 o Z l b z e T j M 1 y M h q q t a H W V s V Q h l t T k o 5 N z K B R e Q l 5 6 L U O u N T I B j s p m q 8 t V C I S i 0 q a l J b t H D N D 4 x z p W / T O Y L 2 b h 1 7 + r s l B V 6 9 B R 4 9 E V Q U V G x z N L E D L z v / f t N s l 4 f z N O L k Q g w Z 1 + 9 d o P G W K 1 7 9 7 1 3 u O + Q z b / d J f 0 t L E V m / g 4 8 L 8 g G U g h h x s d l k u L k x C T t f m O 3 k B / P h m t Q J 1 E R I W k R / + t v / q + 8 y 4 e n P 1 h 0 n w 3 f c + X q N d q 1 c 4 e o w q n C N 9 y n w 2 z h s v J S m Z i J J Q c y t / 0 Z h a P W m D f 6 T E K F Z V p H K M Q N O J 9 H I 0 G q r r A S t y t p h + X s 3 f Q T y l W w i 1 U V Z T L W Z N L B j M T z t Q a e x 9 N z j + z T L 8 V y B D U I B I K a h M 7 y N m 7 t l e n a S 4 8 f P 2 H S 5 f N 9 b q m 4 8 F N E h d y / f 2 / S 1 h r E g K T D h M F T p 9 5 f 1 I R B D a h o F y 5 c E g m F p Y t h 0 f q L f / P z R V f 8 x Q C S x s f v B U M L Z g 0 v F h c u X q J p b k w + 4 X 7 N c l T G Z L h 8 + Q o d O / a O c a b K B e O B / q K 3 6 W h t Q H b 0 Q L 0 C q V D H L r T Y K c C N X h i E Y g k V w Y z q a I g a q t O z w K c Z q y I H t T H C H B K R L G 2 t g Q p R t H k H 2 e u / o J L t 7 1 N B W Y 0 x g x W e D o V U W V k h a h + m l H / 6 6 c d 0 9 O i b 0 k k + e f I E n e a W H V I H K l 0 y 9 x 2 Q E F L h x I n j c 5 J J 5 x U I p B u i 4 V f D o g I N D 7 8 S R 1 T M e Y o y e e e S g s v F 3 j f 2 0 B g 3 D D d v 3 p E W f 7 H A z G A 7 i w I 0 G M s F S K G B m d F Q b 8 1 A u W D N i 9 q M T r r 0 Q h l p k B a O W u j q y w w K c x 8 r D n W c a j / H u W D 7 2 7 / / p 7 Q b J S K 2 E r W n k 1 F B X i e E y c E d X 5 s U W E 6 0 n + 7 d f 0 y b K s u l 0 2 3 2 T I B 0 A N k g y d C P A U k Q f / f d D z J d X E 8 l B 7 n Q k j 5 + / J S q q 6 t m T M q D h Q y L U G I e U i e r c S p 0 0 t U r 1 + n J 4 2 b q 7 u m h 1 t Z W I f F O V q u w g A o s j R g 3 w i p J + j d W C j G d f / 2 t r A A 7 i X G 1 h r o l e W H k 5 u Z R Z 1 e X r E 2 x V C n V 0 t p G N 2 / c k s Y K + d f U 1 M S N 1 L Z Z 0 h f 5 i z E 5 7 k X Q p m I X v R y 1 0 d 0 u O w X D q G N o f D h w I 8 R / Y s d F B e n X + V h C 4 Y X T F x w 5 N U w m 1 b q a y f S 6 E W v C Z 6 G z j w O 0 f e / b M q V 8 M e o V C h 2 T / S B d Q B Z 4 V / z m N 7 9 l w n R y X 6 Z z F g E w K F y 1 u Y r 2 7 n 1 D w r 5 9 C H v p L Z Z 8 W I E I 9 7 / / w U m Z c q 7 7 a p B M m L G L 7 0 8 V o E a + / c 5 R l o C 7 x H I J 9 X W x g N S F K 1 R / 7 4 B Y E Z c K L G m G N T O Q Z 8 D g w J C Y 3 7 E h w 0 z J Q 7 R 1 S w N F R x 7 R u e c u a n s 1 k / B C 5 B i Z L e L a 1 9 2 H 5 4 n X z X S E t K t 8 Y c q K q S u v M 1 B A J Z U N N I K F O E 3 1 y 8 M V C I O 7 C G j Z z Y A x A O r g l 1 9 + J S b 3 + 0 2 P Z N e J F y 9 e y k p G m K a O s S e Q o a + v n 6 w W K 0 2 M j Q t Z z K G 6 u l r 6 W 5 B 0 + I x Z n Y I 6 i L U d Q L J U A O 5 T s K h l Z L j k f b B m x K 1 b t 0 S q L g a P H z 3 h z z r 5 c / v o 4 c P H R q q a t o 8 8 W g j w r s A 7 w X g S g D k f + 9 g w s C E D + k p m g L D b 9 x y g Y I B V 6 o T q p U 9 t s d W Q L F x W K 5 t / t h i k X e U L Q 9 1 L M l X D j N e J b F i p B 4 u I Y G 0 4 G B 9 + + O G s q C b Q 9 T s 6 u k R V g R q m A Q N G Q U G e m H y x F J c y b t R y q 5 s j f n L n z 1 2 Q d R F Q k e B 0 i 3 z C I K 5 Z V U L + Q B W s r 6 + n w s I C U b / w P U i H v 2 B l Z a U s 5 2 z + 3 e U C Z I W Z H Y P D M k j M U h X v B y m x k F Q e G B i g l y x 9 0 b c T q c I k c r m c 8 l w Y s H Y 4 n E J U P V 6 H X T U w A A y i g R y Q w H f u 3 J X V l K A y u v h + z G + q n m P z A U j n l m d P y D 8 5 S N G s S m S U 5 I l M i u T Y Q h G l H a H u S f 0 L U 3 F h 8 o H x V M H 2 6 / / y T / + s p W O q g y M j h 4 L R H G n d 1 I s q 4 u j 4 d c b g Q C / d v / G j W O g g Q W C k w L g P x m 7 M q h w 6 2 N j y E t v Z I B 1 E Q Q V D D F J s 3 b p F r q E / B L J A e s G a m E g O X E f l L i 0 p 4 f 5 X s 5 A O G 1 F D 8 s m 6 3 1 z p V w o 8 6 9 k z 5 0 W F L M j P o 2 f P W u j w 4 Y O y P k U y M q E c U b b o F 4 K I V y 5 f Y 5 X 0 R O z 9 4 e X w P / 7 n / x b 1 F W Z 0 q L / f f 3 9 W 3 h 3 9 Q f g 7 w m s f f U U / E w r r r W N K C / I D f d S z Z 8 / L U m t z v R u + B 4 O + T m u I J q l Y n s d t D 9 P W k g D t K P G T P x i l C c z E 1 4 T i k J 1 p I 6 c D + T + 7 v q Y i p F X l c + R U c Y u r W 4 3 X n 0 R m + M I Z 9 M k n H 8 a M C p A a 2 O J y a G h Y r G P o S w C q M U l u Z U K F Q G X R 5 A H B P J 4 p U X W 4 b 0 2 9 4 z Z Z U R X 3 + b j 3 D f U F D r h D r 1 5 J v w a q I g h t J v B K g D 4 e u g K o p C A A i P D 1 1 9 + I p E o G S J a v v v o j f f / d D 9 T V 2 U 0 n 3 z 8 + w 1 s E 5 M B S Y s g b k B I S 5 c M P P 5 A x p T o m z e U r 1 2 h X 4 0 4 6 e f I 4 H W I J n p O T K 9 Y 7 A H m C 7 9 K D 6 X M B K j F W g D q x x S + b 3 r 1 Z H Z C Z v q j c e q 1 0 e S k G S q B / c H k u W Y s F l y R + L D 0 B 7 m T m / l M y U r 2 u R H P n w o s g 7 s + C 9 x g d G a M L 5 y + K 0 Q E e C n h 3 9 H 0 K C 7 F q 0 M L v C U u o 3 e 6 Q w U g b Z 6 H M 6 Z m w U f e Y n b y 2 c l b v 2 p V J m X 8 L L j f a w y E V Q A O A M S R U b i 0 R Y P b H 8 m C Q g n g X M 8 S U z 7 8 N l e 2 z z z + l v f v e m G G x B E B + N C 5 n z 5 y L m c L R r 4 T 1 D / f + / M + + o N q a G v k O E M g s 3 f F e 6 L / h d x b C / n 3 Y n G 9 S 9 u N V + a z y B L U w E V 4 f n m N m P U 1 l S K u E 2 p T z 0 1 L z z I D V q X X Y R p 4 A M l J X s A j 9 / B d f i O u N 9 C d e d k h B w 1 q 2 0 F J c A E z U j Y 2 N I q m A Y N g i r a x I K K 4 H U L t g O d Q m 7 P A S x o c W A s h Z x f 0 / t P h m Y F A a / b u R k R G 6 f e s O 9 f X 3 y 3 L M X / 7 u D 3 T z x m 2 Z D 4 b n w T M m A s / 7 1 p E 3 a f e e 3 f Q 7 v j / R a D M f 0 I d r f r L w s s 8 A G g C Y 2 9 G P 1 d C 1 T V c 7 i f h P u u t h W g m V n 6 G m a Z j x U y E W q s / g p E 0 2 D E N l x P 6 y 2 d k 5 o i q h N Z 6 e 9 s p 6 c d g F H j 5 6 C w G f u X e v i U p L 4 6 u w Y m d 5 r J x a 4 A 7 L H C p I C a i Q s Y F W v m 2 5 + Y n v e c W q I y Y C 4 v u w h c 6 u x v h e t x r q v m H u B 1 6 j S u 7 X o N J i f t K n n 3 9 i q L w L e 5 S j P w T r J q T 2 Y u H 1 T n N D h L G 2 m V J v L k B K w a c S s 6 A l T y R b Z u d N u q t f 2 h Z p y c / O p F H v T 7 P / B O C N s B J S z 7 i d z j w O U k l Z p V j x 0 E + A N M J 8 o o O s s s D a h W W H F w J a b 7 g S a e m k M T R l p U f 9 T p r m h h o W K / S d / A G / k G s x r X c y w K K G i Z H Y q g Z E w p g Y p B 1 U r 0 T A k u l i N e y L L z 4 V C + a 2 r V t Y N S u h T O 7 f L M U 7 I y s r W y Q d N q p e D G C 1 H B 0 b F 5 I s F n C T g p o K R + X x 8 d n j c i g z 1 M U p Z G a S O p u K I F b 6 d I T d d Z u o 0 J 6 6 w c b 1 D F d 2 M X W G t 9 P I d H x w E R 1 q t P x w M W q 6 / 0 A q 8 X x A 5 e z t G 5 j V + J R k R 6 i x P E A H 6 t y s k l X K t A y H K 4 s e d o V o M F R O j w b c d K P T x c F J z w b t C 7 b A e J 7 b d + 5 R X m 6 e O N d i c U q o e U f e O j y L I L g X n h 7 7 u X + 0 F P I k A / p 8 8 P C A y g q r 3 k K A G g f y d v f 0 x g w 8 c 8 H c a K N B O n b s q B h 2 9 H g h X 1 U H D B x 1 d I 4 l r b O p C G l T + R w 2 K z k d K O C 5 S 3 i + a 6 8 j s A 1 L k 7 E V C 4 B O 9 h d f f M a S J S R j T P O 9 L y o a l m V O 5 v G A z b H H / E 5 y l O + j y Z y D l L P 9 M x o J F Z C r s I F C j i K a 9 F l k O k P X m D 2 2 F c x c e P b s u b T i D V s a p O 8 D I w E G h Z O p V p h b B d / E x H 7 V S g A p h 6 1 1 F t u f 2 r f 3 D d k I b j G I 5 6 + F S v i d p v y o 4 k a a K e t D o f T V u 7 R Z + c Z Z 3 Q O h A L z o T 4 0 8 c w E q 2 o 9 t L i 4 0 z g X u 9 2 A g E 1 7 p W J o 4 W R 4 g C R Z 1 z G i G y w 2 s g h p w t Y G V 7 0 J r h i z 0 2 D f p J F d W A T l Z Q s l Y F o d E Y H 8 l v d J q I v D 7 c K 7 F G N N i J A 7 M 5 5 g b t R A W k i A A f h t 9 T U h q z C X D 7 o w 4 X w h 4 T 4 x L o S + X D L p u I R / V O d E d l s C I 0 c i o R P x X N y B d l U P y e r v S k D 4 J Z Q 1 L h c L y X R F M 8 m K o F / n p I x C 2 0 I U X G d Q 8 o M Z Q M O h Z U 7 1 Z K g c K + W G f U 7 a / R D j b k k H n E J 4 5 6 U J z g D q 8 5 f S g z 0 F X 2 l 1 0 v t V F j / s d o r o s x V k a n 0 m w c g s G R 6 Z o Z H J a p N J i A B N 2 5 w K b v M H 6 h 4 0 P n j x + M o t Y G L 8 C g b q 6 u m Q 3 D k y 5 w L Q Q 7 K I Y 5 R d C / 2 w x g F S 7 f R t e 7 3 M / h 1 B G 8 i h K R 4 4 c k h g S S q f J X 6 P + p b M a W s 4 3 P U 3 L 1 7 + 3 q 0 Y y M x C M 0 M W m A Q q 5 q 2 Y R 6 q d O M O 1 G N t L f T j a H k w q K N 8 3 w A 0 w X 4 P N W 4 F b r E E 5 y p Y K U w 7 R x 7 7 S H L N E A f b J 3 c V P 1 U T 4 3 b t 6 m 2 p p q U R M T A f U U S 3 y d / v A D 6 W 9 h I 7 Y D G K B l y Q Y V 9 r v v z v B d U W r c v Y s K C z D h U C / w G R C D y k X Z S v U d s R y C j P A a S T S / Q z J h F S U s D 4 b + H s a 2 N P B 8 O s Q s o B x g Y M H x t X Y r e X w 4 D l G Y f w 9 z o 8 L B g D T w B / a V z / q t V M D 2 6 3 / 4 r y n 3 5 c t i N a f Q 7 Z A W y u V 0 U E 2 Z W w Y n l + C 0 / J M A m g s E q z N L 1 D S y r q x j v 1 h E o x a a D l p Y 9 V O e F l A d 0 X b Z 7 E 7 K z 3 Z R + 4 i d C j O V S X 4 + o M L B M v f j x U t U W 1 8 r f S 6 o a f B P h L U R x M D c J 7 h e w R g A L 3 x Y N K G 2 w n i y d + 8 e 2 U 4 U 7 l J Q H 3 E P p D T I h j G q q q p K 6 R / J 2 n 9 c t 7 2 e a b G K a u D 7 X 7 S 3 k 2 d q W j w o f v v 7 7 7 m R i s j v a O B Z o L 6 C U H D q x Q Z v O T n Z / L 4 R a h 2 y i i R U b k f w W M F s c R U X 5 m f w c 6 S + P C w X 0 i C h K g p z K D I 5 L K 0 E R s L R g l x 9 N E h T 9 p m L O i J 9 A 6 s H E A j L o s H U X 8 b x 7 o r F m d 3 7 + v q o u 7 t X D B R w B r a j I n L j i J n C t b X V 4 v i b C O 1 Z A Q L N B 9 y n J Q V M 6 i A R p r E 4 7 Q 7 q 6 e 0 T J + I D B / Y L s a + 2 R W l r 7 i s a 4 n 4 g B s 9 l s d E 7 9 8 m d 5 Z b N 3 U A k W F Z R 7 x A w D R 7 S C T N 2 1 X R 4 B J Z Q H N d W 5 1 J J c e p X b u G 3 x c u k N l g s d i o q L O R W K O 5 G k m 8 b l e M N r B 3 8 I Y t o C m j H + i e x l o R x Y Q G U l 1 d I h e 7 t 7 Z U l l j / / 7 F P 6 5 N O P Z K m z u f p j I N J C Z A J w D w i F A L M 6 H I w b d + 2 k I g w e y 2 + 8 L R u 5 A b 6 I W 8 b A U L d A b B g f P j j 1 v i x b h g F m 1 U C r 0 D t u b C z A Q c e A H H L s 8 a R n b l R a j B J O 1 u F l k B B u 9 A y 8 U E 1 d g x x r q J f f w F p h c n y Y x s c n x G A C 4 w D U N P S J c A 5 3 K a j r O q A K w t s B G 1 E j 1 m T B + o H w e k 8 V o F K 6 n C 7 K z y 8 Q c k E t h J U U A 9 6 Q Z I c 3 s 3 T h a g O V D 2 t W w M 8 Q G y T U G F o Q a p T E H N T 2 N y o N 0 N f 4 j 8 S B Q H r m R t l + / Y / / 7 Z + T E G 1 F o T I 3 g 4 Z f v W I R n C t r T m O Q D R 3 V 9 u H 4 w O c G 1 h Z R / x i N 9 T y i l + 0 v 6 W n z M x p l U s F / 7 v m z V n r 8 5 I m 4 8 G C t 8 J a W N h o Z h S k / K j v K o 0 + E P h C M C H B d w p B A K g E 3 p 6 A t h w q 5 D m m g 7 + X z e S k v R 0 3 u t F r g H G w V A s L y h z 4 R d p t X f a Q o h c J R e j l i F R K i / 6 R i 9 J 2 M e X l 8 j M a + v J z 7 a 0 n q 7 0 p C W i Q U J h x D h x 0 c G q R X g w P 0 o O l h z O K 1 g f W B n b X F d O z Y 2 6 I y v c 2 q 2 4 7 t W 2 W l 2 o 8 / O S 2 G A b T + W C s c P n h Q w S w W K 5 W U l s a 8 w d H X y e H + T S q B y t 4 7 6 a K i L K u 4 d W H 4 A c C 8 K l g R A S y P D W h J B D h Z q o H w 6 j x K l 7 F w i 3 G s Z Z Q c S Z J K 8 f u X 5 7 a 1 E N J C K L / P p 0 b X + c m 3 7 9 w l U w I A n R k b W F 0 k W o f 9 v m k a 6 7 o r u 4 c 0 P 3 0 m Z m m 4 S u m + D P o p m O j 4 9 O l z U Q P h m 4 j B V a y t r v t F U B O X s r z Y Y t D d 0 0 / F / N v 5 + T m y L 9 S j P q X R Y N 6 V t v 7 h X c x k A i C Z V B o 2 Z r O J W h i 7 x z g W F i F N J a i 0 N I A F R + r / O R x 2 z p Q 8 0 Y P n m m 2 Z S j g 2 i D o v u H t u H C k 4 u E X P K 6 2 X m c G b K i t p d 2 N j b G I g C I O F Y e D Y C w u e 9 t w A 0 a D q a U B C p X K D N 2 g 0 T x 4 9 p O P 7 F U n R B u y v w v J p U W p q e i R q n x k x w j B g 2 c N x m O 9 9 8 c o m h B H o e 4 x Y / u l j J q G 5 z q b q X 1 q q o j s 3 P 9 a S m V G Y m Z 6 B q G B 6 v v Y n A a j a W K / O j M I s C 2 2 p w p T 7 Q r H e I Z i t d R h b g g R q e 9 F O W 7 b M N C Y B q J C 6 E q c K M H 7 s 3 t M o x A V G v V a a C l j o 8 j M v H T x 0 I J Z u h i K G m v q C G B J N 0 j R x 1 F 3 y D 7 H c J P 9 x X S 6 m H G k h F J a C Q i d S Y 2 p y g v t S / V R T O J / r y A Z S D d R B q D + J m N A + b g u g r 7 d P B k 4 T g b 4 O 1 g k 0 D 8 K u F M 8 H W A K 6 4 w 6 6 d 7 q c d O O l i 1 5 N h M k b T T 5 e p F 5 N 9 d c R w 4 9 R M Q a E i c c z g r 6 O O A 1 I y 3 w o e E 3 D 6 q K B j m x x a T n l Z a i l o J I 0 N h t I A 7 j e z A L y H t N B F g L 6 T R 9 y n w m b J E j l N A A y Q X p B o p l V w J X C F w i S m / t N M N s j e C b H J G A w t j A z b u I 2 P w u 8 I N R a H R Z 6 0 m 8 T k m j i 8 N X 4 s R G b A 9 I S 6 2 0 q Q l o k F H C d W x d k P m B 3 x P t R + z c F Z D E N 5 4 Y F P W 1 A h 3 4 u r x r U o 3 w 3 K t z 8 g M q O h h A E N K t b c H S 9 d P m q b L u T T A 1 b L n L D P d x X e k j X r 9 + U t T M m R / p o b P A l B b z j 9 O P F H 8 V M j 2 f X E F I w a f A I z 5 8 / p / 4 J 1 X d K R p y 5 z t O B t B g l g H 1 V A R n B T g Q K M 8 M e l c 2 z N k z p 6 Y E 0 2 v P U l + c y 6 D k b U O + e t 7 R I 5 Y X R A Q 0 i 1 t L T w E A w F q / 8 6 K P T Y s W 9 3 u G k Y A r G R 6 c 8 X h o e H h V / v V A w S L t 2 7 6 X y m p 2 0 q W E f n T 6 y R c z 7 3 3 7 7 v U g u Q B M C i 8 R I n L m J Y 2 X p 4 z 8 S J w b + Y 1 z T F s H X y C g B g D T z z b k p Y j G e K y q g k b C B l C E Q s s x r q M E U E j 3 G A 6 B T D / M 4 i N T y v F V 8 6 r D j x Z U r V 2 n 7 d j V w C 3 J h s U 1 U b v S R g d o C 7 t 8 E V 9 4 q d v a N i E c 6 l n B G Y w C 3 K K y n I d f G 7 d J X + + i j D + n i x U t i Q s c V T R I 4 X A c y G 3 B o E E W u y j X E s X + 4 Z s R y D Z f T g L R U 5 2 B I z Y X C v k n J 1 A K 0 Q k B V f p h O b v G J C p j n 8 F C B O 0 J Z q 7 j B 8 J 8 q 4 I m O T r / U O Q Y k 0 / / 5 z W / F M w L m c i z a W V t b K 5 4 u 2 l y N i g h P c z 2 w C 8 B r I T d j 5 e V l D U 1 R 0 / 0 m e Y 7 9 + 9 + g 8 p w I v V f v p 7 2 V A T p U p b Q c T N v A I D P G x g Y H B i U N z 3 T 9 p U O R B A z h W J P G H C Q 9 I a T D 0 x x I i 1 E C i 4 g A m j i a V B H D f I t N y 4 D y H K U v B K d H q S 7 7 F R 3 c H K D D 1 W q / n w 2 k F 1 j + 7 G I b 9 3 M 5 q 0 G S 7 T u 2 U W l p C W H z N + z c j g V P 4 D m h C Y R K C C l l H g 5 B g 5 g K Y K 4 V x r 4 q K i v o z p 3 7 5 O I + I K p M c d Z M M Y s x T W w O j u X Z 8 C x 4 J h 9 X M U U S Q 5 X j F 1 L n i W k 4 j q t 7 T h e r v U Z 9 T W V I i 4 T y + N V a c v I j J r w Y V q 1 C w D / T F A u L Y G F R i R x j h u + x u v m t U K l o F T c A C W O h 8 y 0 u a n 3 R K Q O 4 w y P x G Q E o P z N 5 s A Z E h P W r l S 7 W k g w Y J x s c 8 1 F r S y s d P 6 5 2 j w c S l R u Q A c 8 1 N D g o 4 1 Z x M u k A A p r P I Z 3 i R M p x c g N g H G d l L b x 7 y n L A O W Z Q K 4 X B G 1 D j T V g F 1 Y y 6 Q t W i l Z Z X K s I Z C C e 0 f N C f y w z p l Q z Y W m Y D q U K E r j W P 0 r v H T 8 g 0 f a h d 6 F N B v Y N 5 X I c z Z 8 7 T s X f f T g u h y O q i v o E h 8 v s w D W P u d f i E I A x s 6 Y P Z w U 3 d 8 B p F m k E g I + Y / / F 9 L I 5 X u s E Z o n O u N T s v M B K F m 1 t t U B D G 0 p T p 4 v H 4 h T D A w U 9 J A l R s b n b 2 l i d u k V m j s L g + w b q 2 s O v j O D a Q H U b J R 1 Y 6 j 1 D R c K t M 2 s D 7 E r V u 3 Z Q u e s 2 c v y L r h 3 3 3 7 g 2 y U v d h F J 5 c K z K S I 2 L L F I y I Z U C + 0 i o d x J 3 i Z v 7 H / k N o I Q A h i k C e m 7 p n I Z K T 7 Q 4 g 5 X b 4 n Q o U F O b P q b S p C W l S + C a 8 i k j 3 J w F 9 e X g F 5 j D 6 U B i Q U g J f X A B n f 3 + W U R e A X O 7 N 0 A 8 s D P M k 9 E x N 0 / s J V L g O 1 / P L b b 7 + l 1 n s Y n 6 A P P z q V N j I B G Q 4 b q 3 x + I U o y i A w S w R M n i c 2 V y 7 W X q 6 9 x j h h 3 a j K p d E 2 s i H Q l V J q K s 7 L i x p V U I i 1 G C X 5 s 9 e A c m 1 U 7 A E t f Q a U w w + d V a 7 Q N 9 P V I D I w M D 1 E w G J C M m E / 9 2 0 B q 4 M r M p M r G E 9 T Q U E e b N 1 e J f x 8 M E n r 9 P k g v h G S u S C t F j t t C U + P x 5 d P M E E I Y U k W T A / G z I c N v D + f a 6 C A S S N U 9 r D M v x / L Z q C w W J G l G s G K 8 J q H e p i J Y L j 1 u R c 1 P O Y 4 0 l I u Y h p + V F t f A t G d K z O m Y w 4 I 0 r H 7 T 3 9 t F m 2 v q 5 V w T E I T y T X s p w + 2 m n N w 8 u t K Z I 5 3 o D a Q H q G S 9 r f c o N 9 D K 2 k G Q G z 6 L S C 5 4 l K P f Z L f Z p Z 9 b X q E s c q n E N H c R L t x u p 0 / f 3 W G k K K A + I K D + S M C x U Z 9 u d d h l 7 U c s u g J j S S S C t S P U W h I 4 R g y 3 J Z U W F I u z L R o g r x 9 p A f r o I y w 1 l n o w o d r S Q q i d x S 4 h A q S R m V A 4 n x g f o 4 L C I k n D 1 v 0 g j Q b u 1 Q Y K H I 8 y s Y p K y m T X w N a E f V Q 3 k F p 4 P Z P 0 V m 2 I i v J c M z Q L f e x l 6 Y S 9 o H 7 2 s 8 9 n X J e d R 7 i s g G Q b s y 0 E f P a / / 6 / v 6 M P T J 6 m h P K 6 K z S C T B I N A f D z p i 9 K N l 2 q 1 I 0 U y E A v k Q X 1 T x 1 i Y B Q u 0 Y H u g U C i g F m l h r S c a C d J H H 7 9 p / E p q k Z Y + F J C Z l R 1 7 W W S + L o B A w C 9 k m m K d f W x 0 Z A a Z A H x m n N O 9 0 9 P U + b J N y I S M L b Q t f t H 4 D S w P 7 q w c e j J S I A 2 a L j M z c Z z c J 8 a 5 W e 1 D e W G H x v P n L 9 K Z M + d k B 3 t M p d c N 6 G K A 3 / v 0 9 L v 0 v P m h n O O j + P z s o E m l i G Z W 6 W a o h X w s 1 + V + I 1 2 f c 4 B t M F 1 I i 5 U P Y Y o J I W I X 8 / d N 0 B 1 P q H R 5 S f Z M g q d 6 X k E h u V m n L 6 + s E t J B i l F G k X H H B t I J x z y D 6 l D 9 G h t 3 y n L O G n B X w v T 0 E y e P y 0 A w f P z O n 7 8 g Z b 8 U V J d l 0 Y s O 5 Q F x 9 j k c q z W J k g d l 9 0 p 2 z S A V g v E d s b 6 T Q a q i 4 t y k d T Y V I S 1 G C Y T n r 7 x i V M B S Y t P T 8 Y 2 w o J c D U A e H B v v l W O N F 6 z M x W v T 3 d c s 5 B n x z + T 6 Q y 2 X 4 d m 0 g v f C F L D Q 6 P b f i g g 2 y r 1 2 / K Y t K w t c P 0 g n 7 O M G / D 1 M + s N o V p n U s d r w K X Q D s g H / j x k 3 W S i Z p a O g V H W / w 0 v 0 e 5 V I 0 O y h S D E 6 q / b L i a b P v i Y U Y O V k t 5 c / s 2 7 9 t V n 1 N V U i b y g f A U x k v k s W q B F q H 3 p 5 O m p x Q 6 1 k X F B U z W Q r k G J M P k T l 1 D d u o u 7 O d O 7 5 V T E I P D Q 3 0 y X V s v t X d v / C W / B t Y O b j u 0 a P + u e c 5 Y a o 8 9 v W F e 9 L u 3 Y 1 0 / P i 7 c q w B D W T a M y 3 l u R B Q N 6 7 c e S 7 S D D v H / 8 2 v P q P r T K y X L 9 p o R 9 H E D C k V U / W M Y 2 x I r U k S i 0 E w D v I 5 4 1 i C r H a k + l 6 4 D z O S 0 w U m V B K a p S j g R T W s 3 G J V b q q m o O H n B 8 A 4 A T g z M m B g p / u 9 L q q q r p O 0 z M w s + Q w C J F V / s E L S N 5 B e o M v k X K C + 6 W n z G J s C w c z S C A a K 3 L z c R U k o e L g P R 8 p k b T 9 4 l J c U Z N O H p z 8 Q j e R f / u V f q b m 5 W U i g p m k o M m h p o 9 Q 9 p J m u G c c u m 1 p u O U 4 0 j u V z 6 r 7 E e p r K k F Y J B f 3 a x 9 J F 0 w o d W h g Z N M o q K q V 1 G n k 1 x H 0 n i 0 w + N C M 7 O 1 f m V M l C 9 y m Y J r C B h Y G 6 + m b N w t v M z A W U J 0 i 2 G A k F 1 b A h s 1 e O V e V X U 3 6 w k C W 8 3 g e C p T Q + 5 R M p o y U T C I E + k d s y L T 6 h W g o p 6 a V i b w D 3 4 l g H J a G w H l + 6 p w u l 9 e v 7 p k L M I i z Y H s 9 c c 0 b D Y w I q Q m 1 9 8 s U S M T 7 l Z N 3 8 U k u a c 2 E D M 4 A 9 r p Y L k A m m 8 8 V s q I Y G F h s G a D J p 4 B h T S L a W R q i n u 1 d d F z I p l c 8 7 7 a W u p 9 e 4 7 p j 7 W Y p Y S g o l S 1 P k a m i Y u b 5 + q p E 2 K x + C h / X c Y H D m x t X m Z c W y s n O M o + S o q q m X p a E i 1 v Q v R b a B O B 4 s s A v i f A B J s r L U U A g M D v B i R 2 y u A x o w r 6 P B 1 I g T I S o b e G f l 5 F G G S 6 3 A B A P X 2 N i o r C V 4 / c Y N 2 n 3 w b e N e M 4 n i B L J Q v M 8 k s X F c V 1 8 1 q 5 6 m M q T N y q c D p i 3 j Z c 3 Q f S d g v o 2 X I f 4 f 9 2 y 4 H a 0 2 4 O 0 f M s 3 o X Q p Q 1 j 3 d f b K Y / x / / + C 1 9 / d X X 9 P x 5 q 4 x T 6 R 0 L 4 c I E N D c / p S z u L 6 k + k p I + S q 2 L y h r n P Y P T s j n b s 2 c t / H 3 n h I B b G h r o 3 W P H a M R j M V S 8 O G H k m N N Y 8 Z Q N v q H i x a / B A z d 9 8 6 B 0 S L s u V V h U x H o 1 W g d F K r R g c J o d 6 F O 6 s 2 d q Q t K S w c 8 a 4 2 h g 5 g K H G 0 g / g k w m y z z j U f M B Z Y l p H p 9 / / q k s 6 J + T m 0 v l 5 a X k Y M 2 k v f 2 l m M W / + u o b m c 8 0 Y f g G j o 2 O c l 1 n I q H y M y H Q y N Y 3 1 N K l 6 3 f p V 7 / 8 C 9 q / f y + d P v 0 + V V d v l p m 7 I A 3 M 5 u p + R U C R T o g 5 r T S T J S I 0 G 4 N w e m 8 o Z 5 p m 6 Z r B h E q g W I r D w F R A 9 h e S F z N I 5 X Z n i k E C 5 + b l x h L x q B + L g O B 7 N r C a Q P t m W 0 G 2 w 2 K n V X u M S 8 F 7 / a 0 j h 6 m w s I A J 5 J U 9 d r / / / g w d P n S Q v v n m O + r p 6 Y s T g g O 2 q c G Q C 3 Y a j K X z d y n D A 0 j D / S j z T F 2 u W 1 o S c Q J V 5 B q f M 8 i k S d W 4 G 4 t 2 x u t m O k L a J d S o N y S 7 o Z s J 5 f f 7 p C V D y G B y z Y U N U 8 T q A 2 R a i X c / p A s 8 J / R W O J A q K G d Y 9 E p L S 2 X M C v X h 9 O k P 6 N G j J 7 L o S 2 F h v t Q N 1 B E E 1 A 8 Y J a w 2 l 0 z t 0 d I r U c W L B R O p q g u w 5 S e T C E H S E M P C x 9 d q K 4 2 n T B 9 W p c 4 i Q 7 E s l c q 0 K N k S t s b E 3 K d x F v u J 2 F m + M Q 9 q N Q E L 1 a a 8 M O 0 q W 3 6 + Y 0 V Z e F D c u H G L n j 5 9 J h u n m a E b V S z + g r G s G 9 d v i R R T 0 i Y q X h P b t 2 + T b k J G X h l N T U 4 J Y W I q o U g p k C i u 0 k m Q t A g V Z A R Z q z H u M Y i E m P / I 7 6 Y b l q t P 2 5 e n L C 8 B h W 4 7 + U c G q W r z J v H V Q w Z o n z 5 k z G B / H 5 W W V 0 j r B q / g j A w l t X x B C 1 1 u T 8 / c / w 3 M R m l 2 m N 6 o X D 6 Z U J Z Y 6 g s + f c l W l d W k 0 c c o b 5 x B W Q K B Y M C C C x I W 8 d m 5 c y c 5 s k p o s L t F P D I w v o V 6 g x j + o Z f b 7 I Y U U t I I X u b 1 B T 7 K s v v p a b + F R j 1 h c l g C 5 G H d E N u A 7 t x R T b t 2 b 5 H f T i d W R U K N s N p X x h 1 T b H O D l g a D v R q Q X C A T A J K B T G K R Y W A F 1 A 2 s D r B M d g V L p 5 U A F R 6 D + b q x N E O T C U G k D c f i 1 c 7 X Y L 3 D Q p a j o y P 0 3 v F 3 a d / + f V I v S v I d Y n I X S Y Q A S c T h R r s e f 4 p L p + r 8 I O W 6 Q j T t J 5 k n B c k 0 7 c d 1 J a V 2 N q a f T E D a j R I 6 I A P U w h 8 Y e 8 i Q c 8 A 8 L g X V E L C y S o h 7 k R n Z r g 1 S r Q b G f V Y q S V i 2 a 6 m A 9 I B B Q p e j h q r 8 5 h A n x 8 j I i G w + f f L 9 4 7 R p E 8 a I L F T B D S z W C M S i L T U 1 1 Y b a p j 4 H c z h U O q T h 8 9 g V / k A l 9 7 k y 1 Z y s v k k Q F i R T n h G 4 z 0 I c 5 J n S H 1 a t 3 z / G L Y c r I 0 N m 6 m I 3 D r w 0 M h c v 2 t P d Y d w V B 0 b b B / t 6 a U v x R j 9 q N Y C V f F c K m M B L S 4 u N M w W U s Y 4 R d L l D 8 j Q 1 P a B r 1 2 5 S 3 1 Q G X W u z U v O A 6 g 7 A G R p 7 i 9 2 9 c 4 / 7 V 1 m K I E b A w p a i 5 u F 7 O O w q 4 Y o F 5 1 d R + 8 I 0 N A F J G T / H 7 N 3 d e 1 K 7 b e l 8 W D V C j b L 4 h f W n r 7 9 f P C S Q + T q z S 8 v i 1 h d z 6 1 Z Y X D J r s c M N p B 5 O W 5 S 2 l a 5 8 q y F o F V l Z 8 a 1 n E s l k D n f v N V F d X R 0 d P L i P S t x T 9 O r x 7 y k 7 8 F L I B M s e d n 4 / w N e 4 Q j A p F B G v C Z l A S B W Y U e S w q R n h + M y k V 5 F O m c r j E m r 7 z n p 5 j t W A F f V 3 t Y L D 4 a L x s X F 5 a X R a E Y + O D v M 1 v p g E V t v G l P f V A N Y 5 T 8 U S 2 J O T U z F j B E i j Y / N x k F W 2 2 4 8 6 a C i A T d 7 c s u k b d n E / f f q U E B J w c T c A s w z g K Q N C j H q w b y 7 6 U 8 p 6 p w m 2 O R 8 m 8 r j 0 a n 0 F v 1 E t v R S h X E 7 M P k 5 e H 9 M R V k 1 C A T 0 + C 2 3 d u l U y T l t t 3 O 6 s W Z 1 Y T T A 4 x / b 1 d M n x B t K H T X k r l 0 4 A x o 6 u X 7 8 h j r E g j 1 R s g 1 C 6 0 n / 1 3 S U Z 4 D 1 9 e L O R p q 6 h L x 0 I h M R Q g b R j 7 x y V z z 3 q t d F D 7 E w o 9 y q J o 8 m S n x E S y Y S 6 h B 0 V M U d K L H 9 Y V 0 L W l g j R z 3 5 x y n i 6 1 c G q G S V 0 g B / X 6 O g Y Z 4 I S 0 8 N D g 5 K h y Z C X X 0 g V m + K T 1 z a Q H j g i a i D 2 y Z N m e v z 4 i a j j q p K G x N q G c 1 j v c I 9 e S T a Z P M P 8 q C N H D t O P P 1 6 W 7 7 l w 4 Z K M R a G 8 8 Z m r N x / Q + + / s o 8 0 l m N 4 B I o F s I A i I F 5 G 9 p 9 D M y x g S f 9 + E j 2 j Y A 8 1 O X U c Q E h q x R S Y O q n r U 1 I M F W 5 S q p 8 3 p / E E x c C X W w X Q G y 7 V n H S u X 9 U t A y D d N m 3 P t M r g L k T 4 5 M S p 9 J Q 8 X V k F B o X F X X G X A i j W X O r K W 7 a y 5 g f n h n Z 6 i o u n b l J 2 V R Z u r q 6 S f i 4 3 P Q C i X y 0 l Y m w 8 B y 4 h B i r g y X L J D f G V l O e X m 5 n D 9 Z z W L K 6 7 H M 0 1 D g 6 9 o Z H R U N i z H m G N z 8 z N 6 9 W p Y l n j O y 8 s V T 4 n 8 g n w h i J Z M m i S Q a l A Z C 1 h 6 4 R z r 6 F 1 r 1 5 I J Q f W V Z B U j f j Z I q H 0 V 0 1 w v w n x v i O 5 2 W D h d L R e G Z c K w w t G J k 4 e p o r L U e N P V w a o T C s g L j l F v b y / t 2 L G d C 8 R G D i c I Z q W h g V 6 W S N U x M g H I x I s v M r k V M h I 2 k H J g O y F s x 7 l Y Q G I F A h i E D 4 q K d u 3 a D b H e V l S U y e T A K 1 e u y b L K x U V F Y v 4 G i o v V s n G K H E o y 6 W P E U B U P H N y P l l T O L 7 X N t O a p 5 c E U o S C B a g r 8 l O s E c U J 0 j w W b P w C r H p Y J U w O 5 W C r s L / / 9 z + S 3 V x N p n 7 6 R L A R t L q p v q K c e J h X n o C G i I 1 R a v m n W d A 4 U W F L 9 Y g M p w 4 P e u d e Q S A Z I L E g n G B Q w 7 p T p z q S T J 9 8 T l y G o f a d O f c B k K h Y C w e z d y a q c k M G k 5 u l j U d 8 4 w P M c 9 7 / y W I R M o u Y Z Q Z M K U g n H V l L 9 J 9 Q b G D m C M F a I q o d 7 Q b w w 7 c J A b p K 6 l + 6 Q 1 g m G c w W v z S 0 + W y X F x d L K Y b B X + l T I o A R C I d O 4 C I y z D a Q D k 3 6 r 7 B e 1 V I A A 6 B N D V c S x l k B Y b V Z L I E z b i H I Z d n Z 2 q 0 r P a S r g W J F g j P t Y b + z Z z Y S J 0 o C M I + l 7 T P f F P h u m P R W q j 4 f Q 1 M 3 0 4 l h J L p Z O H E e Z V P s O 7 E p a 9 9 I d V t 0 o o Y O t t I 4 m J i a p p a W V 3 O 5 s m g C p O M N g 8 U P G 4 b z z 5 Q t Z V i x z Y 1 f D t O N m 5 9 J m 6 W o C o d + T k 2 M s a s p B S G U Q C 8 c o 7 c b d u 8 V I A R c j b V A w S 6 i 2 t h e y B B n S f Q F D g h n 3 m a U U Q m k W + k i K T P C a g H X P T D p I s c 9 / 9 g H / 6 u w 6 t x p h V c 3 m i c D q N t U 1 1 d K f c m d m y Y I s y D R Y l 7 J z 8 q i s q o E z 1 k L + 0 J o + 5 p 8 E w h G L u B 8 t B p p M C D 0 9 P Z T J 5 a j P Y y T Q x x x D Y h 0 4 s F f W S 1 f k U E R C 6 G d N B b s l 6 n M s s a x J N J t Y Y a r M 4 X 4 T v o M J 9 b A X J n a D T C K l w l B p K L 8 g 1 3 j S 1 c e a 1 t R p S 4 a M S W F c A i 0 O x p + U M 2 S U p g M R u t h q p 3 M t a l M B / m N 8 a g P p A j a L X g i K D H H y t L d 3 x L S K Z E E q P w d Y d M + d v U D 3 7 z 8 g j 2 e K w i x Z s F c u B o I z s z K Z B 3 y f 9 I F 0 i J N E k 0 Z J J Y 7 5 s 9 5 A W A w R c p 3 r j B g t W O U 7 9 t 5 h 4 0 n X B m t i l N D B b 3 W I O R a Z 1 P z 0 m W Q Y J p e h H 3 W J y a R b K W z d v 0 G n 9 K N r d G 5 C I f 9 B I p Q H y g V l B F N 3 a Y k y P i g V D u U V P 0 a M e x F j n c U D B / b J h g M P H z 6 m a 9 e u C T F z c n O M e 1 V A X x r k U Z / T A Y S K U L Y D 6 h 5 I G p Y B X 0 U 6 G C F A J m x D G 6 H a h s 1 J 6 9 p q h T X X p c a d + T L w B x M r p n f A j D 4 w Y Z G W R 7 U 6 q n U y i l Q + s 4 H 0 Y W h q N q m E S E b l V q S K 0 r f f / k B d X d 2 0 e 8 9 u S d d B S y Q V F B G w Y t G F C z / K + B R I h b B j 5 w 5 y Q L I Z k g k k e T 4 A v z 1 V 3 j M C 6 g D X h e q 8 A D e + I X r Q g z E n R S L E M J 1 H O f 7 l X 6 2 + m T w R r N W u / b / 8 v D w Z J X / 6 r I W 8 0 x 6 K T s 2 0 C M U K E y 0 e F + Y G 0 o f W V 7 Y Y a c x B l w U C v C a K W T J h M z b M v J W y k b 4 O 3 4 t 7 j G M E e F p g L f R j x 4 7 K w L C W W J i a w a 2 n f F Y C k 2 p A r 1 d u p K H P p E z l K r Q M W e h + l 1 V t n m Y Q S g J L K K f T R k 6 H 0 1 S r 1 u b f u u j t T 2 U U 0 d Z t W y k v P 1 f 0 6 8 K i Y q o t w K q g 8 Q x V m c w x V I 5 Y 2 C D X i p F A H K j X G m Y i 6 e s g g 4 / J U F l R L m U i R D L u U 6 T i 2 P g M y g v L g M E d C S W l S K a u Y X B Y J B S O x S s C Y 0 + 6 v N V n J W a i 6 e + b 9 G E + F K c b W o u W U p B O f / n X v 1 A P v c Z Y N + a z k C N L B g o z s 3 J E P 6 / I D i h x L p l m Z B 4 y W T I T m R y v B B t Y P u K 5 h 6 M o O W 0 g R r z i J w t D Q 0 M y s B t L g 9 r G s V b 3 E E 9 O T Q q Z j h 5 9 S 8 p K q 3 X K h z N M H R 2 d L K A s d K v D J g F p s f I 1 g p Q / S 5 9 4 P T C O s X G a B H V + + E h q d 1 R c C d Y N o Q L 2 T A q G 1 C K I K B S Q a k c J p s y r j I 6 3 e q r F Q m v I f / i T G 6 R K C T g L k Y 2 c t U Y + a 1 I h j h M M + Y 4 x J b N l D 2 l q c F W d + 7 w + G h o c E j J Z u V O h 7 9 O k 6 u a + V 1 1 9 H V 1 t t 4 t 0 k v K U c j b u M 8 p c f 0 Y T T f 0 G x 8 Y 5 B n C x 1 l 7 j n u 3 G S 6 w 9 1 t T K l x h C e a W S i U G 0 P B y T f 8 T I y H g L p S w 6 R m Y b m b 4 h q R Y L 1 Q B p 9 q g 8 M y S 9 x B H T Q v v m P N b H T B a Z s 2 Q R p 1 e c o 5 x e v G i n y 1 e u 0 r N n z 0 T y X L t 2 n S o 3 V c r n t N V O S a A I 3 b p 1 R 2 Z j 2 x 3 Y V M 3 0 / Q Z Z Y u U r w S S V Y s d a O m H t v T D 9 1 a / / f F Y 9 W s t g u d H a v a 5 q o j X o o / H u V n F L w t j F 9 c 5 M s l j V t j Z w x Y d 3 s y z u g a C P W X W Q j d z w Q h z P N W H x T x c g i 4 o F s Y g P 5 D / + q H u y n W E 6 V I 1 p 5 U o y y T / E T D Y Q b 3 x 8 g v s / X h p g C b R z x 3 Z W 7 a a o p 7 u H 6 u v r Z b Y t 8 h 9 j S 7 h f E Y a / x z j G k m B Y 2 e h J 8 1 M K 5 r 1 B G d n K O 0 K 0 D y G T J p U K U O k k B p F A I s S s u Y B U G H M 6 8 c H b V N 9 Q r V 5 m n W B N f P n m C 1 F H B u U X F k l B Q c T n u r D 4 h p H R p s y e G V R L p 1 Q H I 0 g F i Q f + w 9 / + J w h 5 f x 1 z E H K Y g 8 o r N V g b I Z v V q O C S h z o v D W J w g D U W g / G V l R X 0 / H k L T U 5 M i r W P f 0 D W D H E 4 5 h j k Z U k F o k E 6 b d 9 3 T J G J 0 7 T R a V Y w y j o u m W b G e b n Z 1 M B k S l a H 1 j K s m z 6 U G Z G 8 C p n X g g 2 5 d M d T B 5 W p R o a b g x Q E C k / F m l T 8 R 1 U m / M P x n x C E M O p I / q n / y A d F k h h x J K h 8 m / B q l U + p c x J 0 P 4 Z D R 0 c X S y I f T U 1 5 Z H v Q Y t Y k p G + E e 4 w Y 6 p 3 E s W M O H K P G w d 2 s d V C N M 0 K 9 i / W L p G x V H A s o + x l B z X W y W q L 0 F 7 / 6 X N 5 s v W F d E g r I r N 4 p a l 1 + t J s z U W V 2 L E b h 6 j g W 4 m T C E l J Q M z S p d G U C / h R I J e 8 s 7 6 l i O U Z s O p f 8 k a A I p N U 6 B 0 s o T S h F N O Q n z p W 5 v L y 8 j K q r q 6 m 0 p I S c T r U u y F x h Y m K c e n t 6 u a z 4 n E M o h F W L E i V Y v A y l n y X l b B A L / S k h n W 5 I Q / I e / + H v f q V e d B 1 i X R k l E k N G W b X M 8 C x w e i R j V a a b S K U L Q B 8 b B R S V A j T S h F j x i g T o + H W D f o f 5 A 0 h i B I M k i E W l 4 / x R j Y y R h u v G u W 6 A v P 4 o e X x M H l b r M I V d V q c y 8 h V r 6 G 2 C s Q H 3 S 1 p i U G U A q X O / 6 Y H 0 e b G 5 N d K 8 g Q j d 6 I B n h C 4 r D j j W Z W U q M 0 U g p J n J p P p N H 3 9 + M m l d W S / B c r O t Z 1 3 X r v B w N 0 W D A b r T 4 1 Z G i T k M F O p c G S f g 1 a y N E / E Y b 6 t i / F P / V R q g I n W 8 H g G y G E d G z J h x y C f y 3 x x z w D W J O U V O E a u A B P k n l 0 E s d W 8 o 6 K d C b x N X 7 i C N j 0 2 Q n S W R 1 z N N h w 4 f N D z L c a 9 B S C G X I f E 4 h p Q 5 d + 4 C v f f u M X r S 3 E w N 9 f V S N t e Z T J q Y I J i o m E I g I 4 2 P p b G E a i f n H M f G m k C m E F V V l d M n X 2 B q x v q F 5 d Y 6 J x T g 7 W m l + 7 0 Z X O l B K C a P z W 4 Q C c Q C Y Q x C a S J J m n G s S S T H / G X 6 W L 5 Z X R N e a T J J Z B w b i C f N T F 8 1 S M U 3 E D s 2 F R u I I H + M a x J L I h 8 i h c / U B X V u X I 8 d z 7 g P I U J u R 4 Q O b l K r U 8 l r c 7 q S c u q 6 l n g 6 T Y i B d J Y 0 F + G 3 V 1 B A u 3 b t k P T r H Q 6 Z Z K i u s w a B G P d D + k h s S C U m E g g k a p 7 R Z 1 I S K k g u J v X f / q d / h 5 d Y 1 3 g t C A W M v m y h 5 g E X K 6 l K O i k C g V x a U q l z E E S T b D a p u G b E 0 v C t p j Q 5 R S x H C r F D f V 1 O G K Z 7 F g l 8 Y q 6 M T v y 2 m f c Z Z x x x 1 Z 1 5 j M o s 1 1 S 6 I o W O + Z r 5 n I P 6 j D p X x + q e 2 H U j X Z 8 f q / P K 8 Q w i S R w / 1 p I J x E A 6 j B i K N F G a 8 h M 9 6 I n P 3 h U C g l i G l F J j T o i 1 m g d p p M i k J R T I B M v h e u 4 3 m f H a E A p 4 d L + N x n 1 2 k U x K O n E A o U A s p I E o L K W s Q h h 1 n E g s / m O c g y T x c z n U 5 8 b v 4 V g i n R K / Y M Q K M 8 9 M S L x g 5 L T O 8 G S f U 9 d m 3 s j V V x / I H x X F Y x U h R k W X M + P c S O c g d y N G F D t W Q V L 0 s S n 9 z W o f 2 c W M r t N Q + d V x I p E U Q Y z A 1 x 7 0 2 M j D h J L r k q 6 G N a D O a Y s i y I N j Z e l L I B M T C Y S y 2 6 z 0 H / / z X 6 o y W v c g + v / B 8 j H T J f F q n w A A A A B J R U 5 E r k J g g g = = < / I m a g e > < / T o u r > < / T o u r s > < / V i s u a l i z a t i o n > 
</file>

<file path=customXml/item5.xml><?xml version="1.0" encoding="utf-8"?>
<?mso-contentType ?>
<spe:Receivers xmlns:spe="http://schemas.microsoft.com/sharepoint/events">
  <Receiver>
    <Name>ItemUpdatedEventHandlerForConceptSearch</Name>
    <Synchronization>Asynchronous</Synchronization>
    <Type>10002</Type>
    <SequenceNumber>10001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07686958872143A13AFB5812CE2044" ma:contentTypeVersion="0" ma:contentTypeDescription="Create a new document." ma:contentTypeScope="" ma:versionID="40ea3f10f9210e071518b5f0a85a82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3879ffb6b0c802b28b2643f9d615d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8" nillable="true" ma:displayName="Classification Status" ma:internalName="CSMeta2010Fiel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97381-4C51-49F1-8335-16434E166A9B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C9484E2-31D5-4D7D-87F4-829169C261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531C9-7175-4047-9A4B-04738F26122D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E575D73-486A-4A7C-8BC6-E8C0C78C29FE}">
  <ds:schemaRefs>
    <ds:schemaRef ds:uri="http://www.w3.org/2001/XMLSchema"/>
    <ds:schemaRef ds:uri="http://microsoft.data.visualization.Client.Excel/1.0"/>
  </ds:schemaRefs>
</ds:datastoreItem>
</file>

<file path=customXml/itemProps5.xml><?xml version="1.0" encoding="utf-8"?>
<ds:datastoreItem xmlns:ds="http://schemas.openxmlformats.org/officeDocument/2006/customXml" ds:itemID="{9EEB6609-A144-4F4C-B916-6BE51BA2F42B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26CB690C-77E8-4427-B90C-706DD18B6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Your figures</vt:lpstr>
      <vt:lpstr>Option 1 Two per term</vt:lpstr>
      <vt:lpstr>Option 2 Monthly</vt:lpstr>
      <vt:lpstr>Sheet1</vt:lpstr>
      <vt:lpstr>Timeline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schedules modelling tool</dc:title>
  <dc:subject>How providers receive funding payments</dc:subject>
  <dc:creator>Aidan Main</dc:creator>
  <cp:keywords>payment,schedules,modelling,tool</cp:keywords>
  <cp:lastModifiedBy>Paul Beattie</cp:lastModifiedBy>
  <dcterms:created xsi:type="dcterms:W3CDTF">2024-04-24T07:44:30Z</dcterms:created>
  <dcterms:modified xsi:type="dcterms:W3CDTF">2025-02-27T12:04:54Z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0x0101003807686958872143A13AFB5812CE2044</vt:lpwstr>
  </property>
</Properties>
</file>