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evCon\Section 106\Calculators for 2025-2026\"/>
    </mc:Choice>
  </mc:AlternateContent>
  <xr:revisionPtr revIDLastSave="0" documentId="8_{88E172AF-B0AB-4339-AA4B-C3700FFF4710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</sheets>
  <definedNames>
    <definedName name="_xlnm.Print_Area" localSheetId="0">Sheet1!$A$1:$N$164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1" i="1" l="1"/>
  <c r="J150" i="1"/>
  <c r="J149" i="1"/>
  <c r="J148" i="1"/>
  <c r="G151" i="1"/>
  <c r="G150" i="1"/>
  <c r="G149" i="1"/>
  <c r="G148" i="1"/>
  <c r="E140" i="1"/>
  <c r="E139" i="1"/>
  <c r="G43" i="1"/>
  <c r="F43" i="1"/>
  <c r="C17" i="1" l="1"/>
  <c r="D15" i="1" l="1"/>
  <c r="D13" i="1"/>
  <c r="D14" i="1"/>
  <c r="D16" i="1"/>
  <c r="D22" i="1"/>
  <c r="D23" i="1"/>
  <c r="D24" i="1"/>
  <c r="D25" i="1"/>
  <c r="G13" i="1"/>
  <c r="G14" i="1"/>
  <c r="G15" i="1"/>
  <c r="G16" i="1"/>
  <c r="G22" i="1"/>
  <c r="G23" i="1"/>
  <c r="G24" i="1"/>
  <c r="G25" i="1"/>
  <c r="K13" i="1"/>
  <c r="K14" i="1"/>
  <c r="K15" i="1"/>
  <c r="K16" i="1"/>
  <c r="K22" i="1"/>
  <c r="K23" i="1"/>
  <c r="K24" i="1"/>
  <c r="K25" i="1"/>
  <c r="E149" i="1"/>
  <c r="E150" i="1"/>
  <c r="E151" i="1"/>
  <c r="E148" i="1"/>
  <c r="K31" i="1"/>
  <c r="F26" i="1"/>
  <c r="C26" i="1"/>
  <c r="F17" i="1"/>
  <c r="J17" i="1"/>
  <c r="J26" i="1"/>
  <c r="D200" i="1"/>
  <c r="C153" i="1"/>
  <c r="E192" i="1" s="1"/>
  <c r="F153" i="1"/>
  <c r="E191" i="1" s="1"/>
  <c r="L163" i="1"/>
  <c r="L162" i="1"/>
  <c r="E175" i="1"/>
  <c r="E169" i="1"/>
  <c r="L130" i="1"/>
  <c r="L129" i="1"/>
  <c r="L93" i="1"/>
  <c r="L92" i="1"/>
  <c r="L61" i="1"/>
  <c r="L60" i="1"/>
  <c r="L148" i="1" l="1"/>
  <c r="L151" i="1"/>
  <c r="D18" i="1"/>
  <c r="G27" i="1"/>
  <c r="G18" i="1"/>
  <c r="K27" i="1"/>
  <c r="E30" i="1"/>
  <c r="D27" i="1"/>
  <c r="D17" i="1"/>
  <c r="G26" i="1"/>
  <c r="L150" i="1"/>
  <c r="E153" i="1"/>
  <c r="E193" i="1" s="1"/>
  <c r="L149" i="1"/>
  <c r="G17" i="1"/>
  <c r="K17" i="1"/>
  <c r="D26" i="1"/>
  <c r="K18" i="1"/>
  <c r="E29" i="1"/>
  <c r="E31" i="1" s="1"/>
  <c r="E184" i="1" s="1"/>
  <c r="K26" i="1"/>
  <c r="E43" i="1" l="1"/>
  <c r="E39" i="1"/>
  <c r="E48" i="1" s="1"/>
  <c r="E49" i="1"/>
  <c r="F117" i="1" s="1"/>
  <c r="L153" i="1"/>
  <c r="E42" i="1"/>
  <c r="E170" i="1"/>
  <c r="E73" i="1" l="1"/>
  <c r="F73" i="1" s="1"/>
  <c r="E71" i="1"/>
  <c r="F172" i="1" s="1"/>
  <c r="E69" i="1"/>
  <c r="F69" i="1" s="1"/>
  <c r="G69" i="1" s="1"/>
  <c r="I85" i="1"/>
  <c r="J85" i="1" s="1"/>
  <c r="L85" i="1" s="1"/>
  <c r="E176" i="1" s="1"/>
  <c r="E190" i="1"/>
  <c r="E142" i="1"/>
  <c r="D203" i="1" s="1"/>
  <c r="I86" i="1"/>
  <c r="J86" i="1" s="1"/>
  <c r="L86" i="1" s="1"/>
  <c r="E178" i="1" s="1"/>
  <c r="I87" i="1"/>
  <c r="J87" i="1" s="1"/>
  <c r="L87" i="1" s="1"/>
  <c r="E179" i="1" s="1"/>
  <c r="F102" i="1"/>
  <c r="F104" i="1" s="1"/>
  <c r="E181" i="1"/>
  <c r="F71" i="1" l="1"/>
  <c r="G71" i="1" s="1"/>
  <c r="D197" i="1" s="1"/>
  <c r="E172" i="1"/>
  <c r="G172" i="1"/>
  <c r="D199" i="1"/>
  <c r="G73" i="1"/>
  <c r="D198" i="1" s="1"/>
  <c r="G173" i="1"/>
  <c r="D196" i="1"/>
  <c r="E173" i="1"/>
  <c r="F173" i="1" l="1"/>
  <c r="D205" i="1"/>
</calcChain>
</file>

<file path=xl/sharedStrings.xml><?xml version="1.0" encoding="utf-8"?>
<sst xmlns="http://schemas.openxmlformats.org/spreadsheetml/2006/main" count="216" uniqueCount="153">
  <si>
    <t>Dwelling Size</t>
  </si>
  <si>
    <t>1 bed</t>
  </si>
  <si>
    <t>2 bed</t>
  </si>
  <si>
    <t>3 bed</t>
  </si>
  <si>
    <t>Private Houses</t>
  </si>
  <si>
    <t xml:space="preserve">Number </t>
  </si>
  <si>
    <t>Occupancy</t>
  </si>
  <si>
    <t>Persons</t>
  </si>
  <si>
    <t>Totals</t>
  </si>
  <si>
    <t>Private Flats</t>
  </si>
  <si>
    <t>Primary</t>
  </si>
  <si>
    <t>Secondary</t>
  </si>
  <si>
    <t>Child Product</t>
  </si>
  <si>
    <t>Places Required</t>
  </si>
  <si>
    <t>DC ref:</t>
  </si>
  <si>
    <t>WSCC Code</t>
  </si>
  <si>
    <t>Address</t>
  </si>
  <si>
    <t>4 to 11</t>
  </si>
  <si>
    <t>11 to 16</t>
  </si>
  <si>
    <t>16 to 18</t>
  </si>
  <si>
    <t>Total</t>
  </si>
  <si>
    <t>Ages</t>
  </si>
  <si>
    <t>Cost per household of providing the service (2007/08)</t>
  </si>
  <si>
    <t>Libraries contribution</t>
  </si>
  <si>
    <t>The contribution to service infrastructure depends on location as follows:</t>
  </si>
  <si>
    <t>The installation costs of fire hydrants are excluded from the contribution calculated below and will continue to be required on developments as a direct cost to the developer as required by the Fire Services Act 2004</t>
  </si>
  <si>
    <t>4 bed</t>
  </si>
  <si>
    <t>Education contribution</t>
  </si>
  <si>
    <t>Dwellings Demolished</t>
  </si>
  <si>
    <t>Worksheet completed by:</t>
  </si>
  <si>
    <t>on:</t>
  </si>
  <si>
    <t>Residential details from application</t>
  </si>
  <si>
    <t>Infrastructure Contributions towards West Sussex County Council Services</t>
  </si>
  <si>
    <t>NOTE - Always refer to WSCC for the latest spreadsheet</t>
  </si>
  <si>
    <t>Table below contains TOTAL housing mix. Contributions are determined by the NET dwellings increase</t>
  </si>
  <si>
    <t>Dwellings Proposed</t>
  </si>
  <si>
    <t>NET Dwellings Proposed</t>
  </si>
  <si>
    <t xml:space="preserve"> WSCC SERVICES</t>
  </si>
  <si>
    <t>Net Population Increase</t>
  </si>
  <si>
    <t xml:space="preserve"> EDUCATION</t>
  </si>
  <si>
    <t>Adjusted Population</t>
  </si>
  <si>
    <t>*Child Product</t>
  </si>
  <si>
    <t xml:space="preserve">EDUCATION </t>
  </si>
  <si>
    <r>
      <t>NB  Sheltered and 55+ Age Restricted  Housing</t>
    </r>
    <r>
      <rPr>
        <sz val="9"/>
        <rFont val="Verdana"/>
        <family val="2"/>
      </rPr>
      <t xml:space="preserve"> - Calculations ignored - Nil child product assumed</t>
    </r>
  </si>
  <si>
    <r>
      <t>Demolition</t>
    </r>
    <r>
      <rPr>
        <sz val="9"/>
        <rFont val="Verdana"/>
        <family val="2"/>
      </rPr>
      <t xml:space="preserve"> - Population lost</t>
    </r>
  </si>
  <si>
    <r>
      <t>Adjusted Population</t>
    </r>
    <r>
      <rPr>
        <sz val="9"/>
        <rFont val="Verdana"/>
        <family val="2"/>
      </rPr>
      <t xml:space="preserve"> - Net population increase minus 1 Bed dwellings as assuming no children living there and 33% discount for social housing</t>
    </r>
  </si>
  <si>
    <t>page 3 of 5</t>
  </si>
  <si>
    <t>page 1 of 5</t>
  </si>
  <si>
    <t>page 2 of 5</t>
  </si>
  <si>
    <t>page 4 of 5</t>
  </si>
  <si>
    <r>
      <t xml:space="preserve">Cost Multiplier </t>
    </r>
    <r>
      <rPr>
        <sz val="8.5"/>
        <rFont val="Verdana"/>
        <family val="2"/>
      </rPr>
      <t>see note (ii)</t>
    </r>
  </si>
  <si>
    <t>Year
Groups</t>
  </si>
  <si>
    <t>6th form</t>
  </si>
  <si>
    <t>Contribution required</t>
  </si>
  <si>
    <t>Contributions Methodology - Residential</t>
  </si>
  <si>
    <t>Existing Parking Spaces</t>
  </si>
  <si>
    <t>Proposed Parking Spaces</t>
  </si>
  <si>
    <r>
      <t xml:space="preserve">(1) </t>
    </r>
    <r>
      <rPr>
        <sz val="10"/>
        <rFont val="Verdana"/>
        <family val="2"/>
      </rPr>
      <t>Infrastructure Contribution</t>
    </r>
  </si>
  <si>
    <r>
      <t xml:space="preserve">(2) </t>
    </r>
    <r>
      <rPr>
        <sz val="10"/>
        <rFont val="Verdana"/>
        <family val="2"/>
      </rPr>
      <t>Sustainable Access Contribution</t>
    </r>
  </si>
  <si>
    <t>Total Residential contribution</t>
  </si>
  <si>
    <t>Contributions Methodology - Commercial</t>
  </si>
  <si>
    <r>
      <t xml:space="preserve">(3) </t>
    </r>
    <r>
      <rPr>
        <sz val="10"/>
        <rFont val="Verdana"/>
        <family val="2"/>
      </rPr>
      <t>Total Access</t>
    </r>
  </si>
  <si>
    <r>
      <t>(2)</t>
    </r>
    <r>
      <rPr>
        <sz val="10"/>
        <rFont val="Verdana"/>
        <family val="2"/>
      </rPr>
      <t>Sustainable Access Contribution</t>
    </r>
  </si>
  <si>
    <r>
      <t xml:space="preserve">(1) </t>
    </r>
    <r>
      <rPr>
        <sz val="9"/>
        <rFont val="Verdana"/>
        <family val="2"/>
      </rPr>
      <t>Infrastructure Contribution</t>
    </r>
  </si>
  <si>
    <t>Offices</t>
  </si>
  <si>
    <t>Industrial</t>
  </si>
  <si>
    <t>Manufacturing</t>
  </si>
  <si>
    <t>Warehousing</t>
  </si>
  <si>
    <t>Total Commercial contribution</t>
  </si>
  <si>
    <t>page 5 of 5</t>
  </si>
  <si>
    <t>Notes:</t>
  </si>
  <si>
    <t xml:space="preserve">(ii) WSCC Average progression from year 11 to 12&amp;13 - 54% x child product         </t>
  </si>
  <si>
    <t>Net Parking Spaces</t>
  </si>
  <si>
    <t>Total Access Demand (TAD) Contribution</t>
  </si>
  <si>
    <r>
      <t xml:space="preserve">Calculation of Contributions </t>
    </r>
    <r>
      <rPr>
        <b/>
        <sz val="14"/>
        <color indexed="10"/>
        <rFont val="Verdana"/>
        <family val="2"/>
      </rPr>
      <t>IF</t>
    </r>
    <r>
      <rPr>
        <b/>
        <sz val="14"/>
        <rFont val="Verdana"/>
        <family val="2"/>
      </rPr>
      <t xml:space="preserve"> Applicable - </t>
    </r>
    <r>
      <rPr>
        <b/>
        <sz val="12"/>
        <rFont val="Verdana"/>
        <family val="2"/>
      </rPr>
      <t>WSCC Service Departments to Confirm Need</t>
    </r>
  </si>
  <si>
    <t>Total Contribution</t>
  </si>
  <si>
    <t>Education</t>
  </si>
  <si>
    <t>Locality</t>
  </si>
  <si>
    <t>Population Adjustment</t>
  </si>
  <si>
    <t>Total Places Required</t>
  </si>
  <si>
    <t>Library</t>
  </si>
  <si>
    <t>Waste</t>
  </si>
  <si>
    <t>Fire</t>
  </si>
  <si>
    <t>No. Hydrants</t>
  </si>
  <si>
    <t xml:space="preserve">£/head of additional population </t>
  </si>
  <si>
    <t>6th Form</t>
  </si>
  <si>
    <t>Summary of Contributions</t>
  </si>
  <si>
    <t>S106 type</t>
  </si>
  <si>
    <t>Monies Due</t>
  </si>
  <si>
    <t>Libraries</t>
  </si>
  <si>
    <t>Fire &amp; Rescue</t>
  </si>
  <si>
    <t>No. of Hydrants</t>
  </si>
  <si>
    <t>TAD</t>
  </si>
  <si>
    <t>TAD- Transport</t>
  </si>
  <si>
    <t>Education - Primary</t>
  </si>
  <si>
    <t>N/A</t>
  </si>
  <si>
    <r>
      <t>Education</t>
    </r>
    <r>
      <rPr>
        <b/>
        <sz val="8"/>
        <rFont val="Verdana"/>
        <family val="2"/>
      </rPr>
      <t xml:space="preserve"> - </t>
    </r>
    <r>
      <rPr>
        <b/>
        <sz val="9"/>
        <rFont val="Verdana"/>
        <family val="2"/>
      </rPr>
      <t>Secondary</t>
    </r>
  </si>
  <si>
    <r>
      <t>Education - 6</t>
    </r>
    <r>
      <rPr>
        <b/>
        <vertAlign val="superscript"/>
        <sz val="9"/>
        <rFont val="Verdana"/>
        <family val="2"/>
      </rPr>
      <t>th</t>
    </r>
    <r>
      <rPr>
        <b/>
        <sz val="9"/>
        <rFont val="Verdana"/>
        <family val="2"/>
      </rPr>
      <t xml:space="preserve"> Form</t>
    </r>
  </si>
  <si>
    <t>Library Locality</t>
  </si>
  <si>
    <t>MID SUSSEX</t>
  </si>
  <si>
    <t>Any comments</t>
  </si>
  <si>
    <t xml:space="preserve">Contributions According to Library Type - International Federation of Library Associations Floorspace/Service Standards  </t>
  </si>
  <si>
    <t>Catchment Population</t>
  </si>
  <si>
    <t>Extra space sq. m per 1000 persons</t>
  </si>
  <si>
    <t>Additional Space Required</t>
  </si>
  <si>
    <t>Cost Multiplier</t>
  </si>
  <si>
    <t>30-65,000</t>
  </si>
  <si>
    <t>Where major capital projects are programmed the basis of calculating the contribution is related to the estimated cost of the project.</t>
  </si>
  <si>
    <t>Household waste and recycling sites contribution</t>
  </si>
  <si>
    <r>
      <t>Fire &amp; Rescue Service contribution</t>
    </r>
    <r>
      <rPr>
        <b/>
        <sz val="10"/>
        <rFont val="Verdana"/>
        <family val="2"/>
      </rPr>
      <t xml:space="preserve"> - At present not requesting contribution in Mid Sussex</t>
    </r>
  </si>
  <si>
    <r>
      <t>##</t>
    </r>
    <r>
      <rPr>
        <sz val="10"/>
        <color indexed="55"/>
        <rFont val="Verdana"/>
        <family val="2"/>
      </rPr>
      <t>Cost per head of providing additional fire station floorspace</t>
    </r>
  </si>
  <si>
    <r>
      <t>##</t>
    </r>
    <r>
      <rPr>
        <sz val="10"/>
        <color indexed="55"/>
        <rFont val="Verdana"/>
        <family val="2"/>
      </rPr>
      <t>Based on WSCC estimated cost per square metre for building fire station (£4160 per square metre for 2008/09, to be reviewed annually). Based on cost per head of infrastructure necessary to serve West Sussex projected population in 2016</t>
    </r>
  </si>
  <si>
    <t>Delete library
where not required</t>
  </si>
  <si>
    <t>Current cost per household (2008/09) of providing the service - £100. This figure is under review.</t>
  </si>
  <si>
    <t>Adjusted Net. Households</t>
  </si>
  <si>
    <t>Dwelling
Size</t>
  </si>
  <si>
    <t>Net
Floorspace (sqm)</t>
  </si>
  <si>
    <t xml:space="preserve"> LIBRARIES, FIRE &amp; RESCUE SERVICE and HOUSEHOLD WASTE &amp; RECYCLING</t>
  </si>
  <si>
    <r>
      <t xml:space="preserve">Net Commercial Floor Space </t>
    </r>
    <r>
      <rPr>
        <sz val="8"/>
        <rFont val="Verdana"/>
        <family val="2"/>
      </rPr>
      <t>sqm</t>
    </r>
  </si>
  <si>
    <t>Total Access (commercial only)</t>
  </si>
  <si>
    <t>Houses demolished</t>
  </si>
  <si>
    <t>Flats demolished</t>
  </si>
  <si>
    <t xml:space="preserve">Sqm per population </t>
  </si>
  <si>
    <t>30/35</t>
  </si>
  <si>
    <t>No contribution required</t>
  </si>
  <si>
    <r>
      <t>(3)</t>
    </r>
    <r>
      <rPr>
        <sz val="10"/>
        <rFont val="Verdana"/>
        <family val="2"/>
      </rPr>
      <t xml:space="preserve"> Total Access = Floorspace/Occupancy</t>
    </r>
  </si>
  <si>
    <t>NET Parking Places</t>
  </si>
  <si>
    <t>20-30,000</t>
  </si>
  <si>
    <t>East Grinstead/Haywards Heath</t>
  </si>
  <si>
    <t>Burgess Hill</t>
  </si>
  <si>
    <t>Contribution towards East Grinstead/Haywards Heath</t>
  </si>
  <si>
    <t>Contribution towards Burgess Hill</t>
  </si>
  <si>
    <t>Hassocks/Hurstpierpoint/Steyning</t>
  </si>
  <si>
    <t>5-20,000</t>
  </si>
  <si>
    <t>Contribution towards Hassocks/ Hurstpierpoint/Steyning</t>
  </si>
  <si>
    <t>Occupancy Rates</t>
  </si>
  <si>
    <r>
      <t>Notes:</t>
    </r>
    <r>
      <rPr>
        <sz val="10"/>
        <color indexed="55"/>
        <rFont val="Verdana"/>
        <family val="2"/>
      </rPr>
      <t xml:space="preserve"> Total number of new households calculated by subtracting households lost through demolition and applying affordable housing discount</t>
    </r>
  </si>
  <si>
    <t>All Affordable Houses</t>
  </si>
  <si>
    <t>All Affordable Flats</t>
  </si>
  <si>
    <t>TBC</t>
  </si>
  <si>
    <t>4+ bed</t>
  </si>
  <si>
    <t>To be secured under Condition</t>
  </si>
  <si>
    <t>Net Dwellings Proposed</t>
  </si>
  <si>
    <t>Projected Population Increase</t>
  </si>
  <si>
    <t>**Additional population from the development</t>
  </si>
  <si>
    <t>Number of households in the development</t>
  </si>
  <si>
    <t>School Planning Area</t>
  </si>
  <si>
    <t>[Last Template Revision - 01.04.2025]</t>
  </si>
  <si>
    <r>
      <t>*</t>
    </r>
    <r>
      <rPr>
        <b/>
        <u/>
        <sz val="9"/>
        <rFont val="Verdana"/>
        <family val="2"/>
      </rPr>
      <t>Child Product</t>
    </r>
    <r>
      <rPr>
        <b/>
        <sz val="9"/>
        <rFont val="Verdana"/>
        <family val="2"/>
      </rPr>
      <t xml:space="preserve"> </t>
    </r>
    <r>
      <rPr>
        <sz val="9"/>
        <rFont val="Verdana"/>
        <family val="2"/>
      </rPr>
      <t>- Adjusted population (taking account of above discounts) multiplied by average child product for houses of 13 children per year of age per 1000 persons and for flats of 8 children per year of age per 1000 persons</t>
    </r>
  </si>
  <si>
    <t xml:space="preserve">(i)  DfE Scorecard for 2022/23 subject to increase once updated figures from DfE are released. </t>
  </si>
  <si>
    <t>WSCC est'd cost of providing relatively small additions to the floorspace of existing library buildings (£6,621 per square metre as at 2025/2026).</t>
  </si>
  <si>
    <r>
      <t>(1)</t>
    </r>
    <r>
      <rPr>
        <sz val="10"/>
        <rFont val="Verdana"/>
        <family val="2"/>
      </rPr>
      <t xml:space="preserve"> £1,730 per net parking space</t>
    </r>
  </si>
  <si>
    <r>
      <t>(2)</t>
    </r>
    <r>
      <rPr>
        <sz val="10"/>
        <rFont val="Verdana"/>
        <family val="2"/>
      </rPr>
      <t xml:space="preserve"> £864 per Net Population Increase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</si>
</sst>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£&quot;#,##0;[Red]\-&quot;£&quot;#,##0"/>
    <numFmt numFmtId="164" formatCode="0.0000"/>
    <numFmt numFmtId="165" formatCode="0.0"/>
    <numFmt numFmtId="166" formatCode="&quot;£&quot;#,##0"/>
    <numFmt numFmtId="167" formatCode="&quot;£&quot;#,##0.00"/>
    <numFmt numFmtId="168" formatCode="#,##0.0000"/>
  </numFmts>
  <fonts count="44" x14ac:knownFonts="1">
    <font>
      <sz val="10"/>
      <name val="Arial"/>
    </font>
    <font>
      <sz val="8"/>
      <name val="Arial"/>
      <family val="2"/>
    </font>
    <font>
      <b/>
      <sz val="8"/>
      <name val="Verdana"/>
      <family val="2"/>
    </font>
    <font>
      <sz val="10"/>
      <name val="Verdana"/>
      <family val="2"/>
    </font>
    <font>
      <b/>
      <sz val="10"/>
      <color indexed="10"/>
      <name val="Verdana"/>
      <family val="2"/>
    </font>
    <font>
      <sz val="10"/>
      <color indexed="10"/>
      <name val="Verdana"/>
      <family val="2"/>
    </font>
    <font>
      <b/>
      <sz val="14"/>
      <name val="Verdana"/>
      <family val="2"/>
    </font>
    <font>
      <b/>
      <i/>
      <sz val="12"/>
      <name val="Verdana"/>
      <family val="2"/>
    </font>
    <font>
      <b/>
      <i/>
      <sz val="10"/>
      <name val="Verdana"/>
      <family val="2"/>
    </font>
    <font>
      <b/>
      <sz val="10"/>
      <name val="Verdana"/>
      <family val="2"/>
    </font>
    <font>
      <b/>
      <sz val="14"/>
      <color indexed="10"/>
      <name val="Verdana"/>
      <family val="2"/>
    </font>
    <font>
      <b/>
      <sz val="9"/>
      <name val="Verdana"/>
      <family val="2"/>
    </font>
    <font>
      <b/>
      <sz val="11"/>
      <name val="Verdana"/>
      <family val="2"/>
    </font>
    <font>
      <b/>
      <sz val="12"/>
      <color indexed="10"/>
      <name val="Verdana"/>
      <family val="2"/>
    </font>
    <font>
      <sz val="10"/>
      <color indexed="9"/>
      <name val="Verdana"/>
      <family val="2"/>
    </font>
    <font>
      <sz val="8"/>
      <color indexed="8"/>
      <name val="Verdana"/>
      <family val="2"/>
    </font>
    <font>
      <sz val="8"/>
      <color indexed="10"/>
      <name val="Verdana"/>
      <family val="2"/>
    </font>
    <font>
      <sz val="10"/>
      <color indexed="8"/>
      <name val="Verdana"/>
      <family val="2"/>
    </font>
    <font>
      <sz val="8"/>
      <name val="Verdana"/>
      <family val="2"/>
    </font>
    <font>
      <sz val="9"/>
      <name val="Verdana"/>
      <family val="2"/>
    </font>
    <font>
      <strike/>
      <sz val="9"/>
      <color indexed="48"/>
      <name val="Verdana"/>
      <family val="2"/>
    </font>
    <font>
      <b/>
      <u/>
      <sz val="10"/>
      <name val="Verdana"/>
      <family val="2"/>
    </font>
    <font>
      <i/>
      <sz val="10"/>
      <name val="Verdana"/>
      <family val="2"/>
    </font>
    <font>
      <b/>
      <i/>
      <u/>
      <sz val="10"/>
      <name val="Verdana"/>
      <family val="2"/>
    </font>
    <font>
      <b/>
      <u/>
      <sz val="9"/>
      <name val="Verdana"/>
      <family val="2"/>
    </font>
    <font>
      <sz val="9"/>
      <color indexed="8"/>
      <name val="Verdana"/>
      <family val="2"/>
    </font>
    <font>
      <sz val="8.5"/>
      <name val="Verdana"/>
      <family val="2"/>
    </font>
    <font>
      <b/>
      <sz val="10"/>
      <name val="Arial"/>
      <family val="2"/>
    </font>
    <font>
      <vertAlign val="superscript"/>
      <sz val="10"/>
      <name val="Verdana"/>
      <family val="2"/>
    </font>
    <font>
      <sz val="9.5"/>
      <name val="Verdana"/>
      <family val="2"/>
    </font>
    <font>
      <vertAlign val="superscript"/>
      <sz val="9.1999999999999993"/>
      <name val="Verdana"/>
      <family val="2"/>
    </font>
    <font>
      <vertAlign val="superscript"/>
      <sz val="9"/>
      <name val="Verdana"/>
      <family val="2"/>
    </font>
    <font>
      <b/>
      <sz val="9.5"/>
      <color indexed="10"/>
      <name val="Verdana"/>
      <family val="2"/>
    </font>
    <font>
      <sz val="10"/>
      <color indexed="55"/>
      <name val="Verdana"/>
      <family val="2"/>
    </font>
    <font>
      <b/>
      <sz val="12"/>
      <name val="Verdana"/>
      <family val="2"/>
    </font>
    <font>
      <b/>
      <sz val="10"/>
      <color indexed="55"/>
      <name val="Verdana"/>
      <family val="2"/>
    </font>
    <font>
      <b/>
      <vertAlign val="superscript"/>
      <sz val="9"/>
      <name val="Verdana"/>
      <family val="2"/>
    </font>
    <font>
      <b/>
      <sz val="9.5"/>
      <name val="Verdana"/>
      <family val="2"/>
    </font>
    <font>
      <vertAlign val="superscript"/>
      <sz val="10"/>
      <color indexed="55"/>
      <name val="Verdana"/>
      <family val="2"/>
    </font>
    <font>
      <sz val="12"/>
      <color indexed="55"/>
      <name val="Verdana"/>
      <family val="2"/>
    </font>
    <font>
      <b/>
      <u/>
      <sz val="10"/>
      <color indexed="55"/>
      <name val="Verdana"/>
      <family val="2"/>
    </font>
    <font>
      <i/>
      <sz val="10"/>
      <color indexed="10"/>
      <name val="Verdana"/>
      <family val="2"/>
    </font>
    <font>
      <b/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55"/>
      </left>
      <right style="thin">
        <color indexed="64"/>
      </right>
      <top/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 style="thin">
        <color indexed="55"/>
      </bottom>
      <diagonal/>
    </border>
    <border>
      <left style="thin">
        <color indexed="64"/>
      </left>
      <right style="thin">
        <color indexed="55"/>
      </right>
      <top/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5">
    <xf numFmtId="0" fontId="0" fillId="0" borderId="0" xfId="0"/>
    <xf numFmtId="0" fontId="3" fillId="0" borderId="1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9" fillId="0" borderId="0" xfId="0" applyFont="1" applyAlignment="1"/>
    <xf numFmtId="0" fontId="3" fillId="0" borderId="0" xfId="0" applyFont="1" applyAlignment="1">
      <alignment wrapText="1"/>
    </xf>
    <xf numFmtId="0" fontId="10" fillId="0" borderId="0" xfId="0" applyFont="1" applyAlignment="1"/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4" fillId="0" borderId="0" xfId="0" applyFont="1" applyAlignme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2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13" fillId="0" borderId="0" xfId="0" applyFont="1" applyBorder="1" applyAlignment="1">
      <alignment horizontal="center" wrapText="1"/>
    </xf>
    <xf numFmtId="165" fontId="13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/>
    <xf numFmtId="0" fontId="9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9" fillId="0" borderId="0" xfId="0" applyFont="1" applyBorder="1" applyAlignment="1"/>
    <xf numFmtId="0" fontId="15" fillId="0" borderId="0" xfId="0" applyFont="1" applyAlignment="1">
      <alignment horizontal="right"/>
    </xf>
    <xf numFmtId="0" fontId="16" fillId="0" borderId="0" xfId="0" applyFont="1" applyAlignment="1">
      <alignment horizontal="center" wrapText="1"/>
    </xf>
    <xf numFmtId="0" fontId="12" fillId="0" borderId="0" xfId="0" applyFont="1" applyBorder="1" applyAlignment="1"/>
    <xf numFmtId="0" fontId="17" fillId="0" borderId="0" xfId="0" applyFont="1" applyAlignment="1">
      <alignment wrapText="1"/>
    </xf>
    <xf numFmtId="0" fontId="15" fillId="0" borderId="0" xfId="0" applyFont="1" applyAlignment="1">
      <alignment horizontal="right" wrapText="1"/>
    </xf>
    <xf numFmtId="0" fontId="18" fillId="0" borderId="0" xfId="0" applyFont="1" applyAlignment="1">
      <alignment wrapText="1"/>
    </xf>
    <xf numFmtId="0" fontId="6" fillId="0" borderId="0" xfId="0" applyFont="1" applyAlignment="1"/>
    <xf numFmtId="0" fontId="9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2" fontId="5" fillId="0" borderId="0" xfId="0" applyNumberFormat="1" applyFont="1" applyAlignment="1">
      <alignment horizontal="center" wrapText="1"/>
    </xf>
    <xf numFmtId="166" fontId="3" fillId="0" borderId="0" xfId="0" applyNumberFormat="1" applyFont="1" applyAlignment="1">
      <alignment horizontal="center" wrapText="1"/>
    </xf>
    <xf numFmtId="166" fontId="4" fillId="0" borderId="0" xfId="0" applyNumberFormat="1" applyFont="1" applyAlignment="1">
      <alignment horizontal="center" wrapText="1"/>
    </xf>
    <xf numFmtId="2" fontId="4" fillId="0" borderId="0" xfId="0" applyNumberFormat="1" applyFont="1" applyAlignment="1">
      <alignment horizontal="center" wrapText="1"/>
    </xf>
    <xf numFmtId="0" fontId="3" fillId="0" borderId="0" xfId="0" applyFont="1" applyAlignment="1"/>
    <xf numFmtId="0" fontId="19" fillId="0" borderId="0" xfId="0" applyFont="1" applyAlignment="1">
      <alignment wrapText="1"/>
    </xf>
    <xf numFmtId="0" fontId="11" fillId="0" borderId="0" xfId="0" applyFont="1" applyAlignment="1"/>
    <xf numFmtId="0" fontId="19" fillId="0" borderId="0" xfId="0" applyFont="1" applyAlignment="1">
      <alignment horizontal="center" wrapText="1"/>
    </xf>
    <xf numFmtId="0" fontId="19" fillId="0" borderId="0" xfId="0" applyFont="1" applyAlignment="1"/>
    <xf numFmtId="0" fontId="20" fillId="0" borderId="0" xfId="0" applyFont="1" applyAlignment="1"/>
    <xf numFmtId="0" fontId="3" fillId="0" borderId="0" xfId="0" applyFont="1" applyAlignment="1">
      <alignment horizontal="left"/>
    </xf>
    <xf numFmtId="6" fontId="4" fillId="0" borderId="0" xfId="0" applyNumberFormat="1" applyFont="1" applyAlignment="1">
      <alignment horizontal="center" wrapText="1"/>
    </xf>
    <xf numFmtId="6" fontId="3" fillId="0" borderId="0" xfId="0" applyNumberFormat="1" applyFont="1" applyAlignment="1">
      <alignment horizontal="center" wrapText="1"/>
    </xf>
    <xf numFmtId="0" fontId="16" fillId="0" borderId="0" xfId="0" applyFont="1" applyAlignment="1">
      <alignment horizontal="left" wrapText="1"/>
    </xf>
    <xf numFmtId="6" fontId="10" fillId="0" borderId="0" xfId="0" applyNumberFormat="1" applyFont="1" applyBorder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wrapText="1"/>
    </xf>
    <xf numFmtId="0" fontId="21" fillId="0" borderId="0" xfId="0" applyFont="1" applyAlignment="1">
      <alignment horizontal="left"/>
    </xf>
    <xf numFmtId="3" fontId="3" fillId="0" borderId="0" xfId="0" applyNumberFormat="1" applyFont="1" applyAlignment="1">
      <alignment horizontal="center" wrapText="1"/>
    </xf>
    <xf numFmtId="166" fontId="3" fillId="0" borderId="0" xfId="0" applyNumberFormat="1" applyFont="1" applyAlignment="1">
      <alignment wrapText="1"/>
    </xf>
    <xf numFmtId="0" fontId="18" fillId="0" borderId="0" xfId="0" applyFont="1" applyAlignment="1">
      <alignment horizontal="right" vertical="top" wrapText="1"/>
    </xf>
    <xf numFmtId="0" fontId="22" fillId="0" borderId="0" xfId="0" applyFont="1" applyAlignment="1">
      <alignment horizontal="left"/>
    </xf>
    <xf numFmtId="166" fontId="5" fillId="0" borderId="0" xfId="0" applyNumberFormat="1" applyFont="1" applyBorder="1" applyAlignment="1">
      <alignment horizontal="center" wrapText="1"/>
    </xf>
    <xf numFmtId="0" fontId="23" fillId="0" borderId="0" xfId="0" applyFont="1" applyAlignment="1">
      <alignment wrapText="1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right" wrapText="1"/>
    </xf>
    <xf numFmtId="0" fontId="3" fillId="2" borderId="2" xfId="0" applyFont="1" applyFill="1" applyBorder="1" applyAlignment="1">
      <alignment wrapText="1"/>
    </xf>
    <xf numFmtId="0" fontId="3" fillId="2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2" fontId="13" fillId="0" borderId="0" xfId="0" applyNumberFormat="1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wrapText="1"/>
    </xf>
    <xf numFmtId="0" fontId="9" fillId="2" borderId="2" xfId="0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166" fontId="10" fillId="0" borderId="0" xfId="0" applyNumberFormat="1" applyFont="1" applyBorder="1" applyAlignment="1">
      <alignment horizont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5" fillId="3" borderId="2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14" fillId="0" borderId="0" xfId="0" applyFont="1" applyAlignment="1">
      <alignment wrapText="1"/>
    </xf>
    <xf numFmtId="0" fontId="2" fillId="2" borderId="4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wrapText="1"/>
    </xf>
    <xf numFmtId="0" fontId="4" fillId="0" borderId="0" xfId="0" applyFont="1" applyBorder="1" applyAlignment="1"/>
    <xf numFmtId="0" fontId="9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24" fillId="0" borderId="0" xfId="0" applyFont="1" applyAlignment="1">
      <alignment vertical="center" wrapText="1"/>
    </xf>
    <xf numFmtId="0" fontId="16" fillId="0" borderId="2" xfId="0" applyFont="1" applyBorder="1" applyAlignment="1">
      <alignment horizontal="center" wrapText="1"/>
    </xf>
    <xf numFmtId="0" fontId="16" fillId="0" borderId="0" xfId="0" applyFont="1" applyBorder="1" applyAlignment="1">
      <alignment horizontal="center" wrapText="1"/>
    </xf>
    <xf numFmtId="2" fontId="5" fillId="3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27" fillId="0" borderId="0" xfId="0" applyFont="1" applyAlignment="1">
      <alignment horizontal="center" wrapText="1"/>
    </xf>
    <xf numFmtId="16" fontId="3" fillId="3" borderId="2" xfId="0" applyNumberFormat="1" applyFont="1" applyFill="1" applyBorder="1" applyAlignment="1">
      <alignment horizontal="center" wrapText="1"/>
    </xf>
    <xf numFmtId="0" fontId="3" fillId="2" borderId="2" xfId="0" applyFont="1" applyFill="1" applyBorder="1" applyAlignment="1"/>
    <xf numFmtId="0" fontId="4" fillId="3" borderId="2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9" fillId="2" borderId="2" xfId="0" applyFont="1" applyFill="1" applyBorder="1" applyAlignment="1">
      <alignment horizontal="right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66" fontId="10" fillId="0" borderId="0" xfId="0" applyNumberFormat="1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wrapText="1"/>
    </xf>
    <xf numFmtId="166" fontId="4" fillId="0" borderId="0" xfId="0" applyNumberFormat="1" applyFont="1" applyFill="1" applyBorder="1" applyAlignment="1">
      <alignment horizontal="center" wrapText="1"/>
    </xf>
    <xf numFmtId="166" fontId="3" fillId="0" borderId="0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wrapText="1"/>
    </xf>
    <xf numFmtId="0" fontId="18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/>
    </xf>
    <xf numFmtId="0" fontId="28" fillId="2" borderId="2" xfId="0" applyFont="1" applyFill="1" applyBorder="1" applyAlignment="1">
      <alignment horizontal="center" wrapText="1"/>
    </xf>
    <xf numFmtId="1" fontId="3" fillId="2" borderId="2" xfId="0" applyNumberFormat="1" applyFont="1" applyFill="1" applyBorder="1" applyAlignment="1">
      <alignment horizontal="center" vertical="center"/>
    </xf>
    <xf numFmtId="164" fontId="32" fillId="3" borderId="2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3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vertical="center"/>
    </xf>
    <xf numFmtId="166" fontId="4" fillId="0" borderId="0" xfId="0" applyNumberFormat="1" applyFont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 wrapText="1"/>
    </xf>
    <xf numFmtId="0" fontId="18" fillId="0" borderId="0" xfId="0" applyFont="1" applyAlignment="1">
      <alignment horizontal="right" vertical="center" wrapText="1"/>
    </xf>
    <xf numFmtId="0" fontId="18" fillId="0" borderId="0" xfId="0" applyFont="1" applyAlignment="1">
      <alignment vertical="center"/>
    </xf>
    <xf numFmtId="0" fontId="29" fillId="2" borderId="2" xfId="0" applyFont="1" applyFill="1" applyBorder="1" applyAlignment="1">
      <alignment horizontal="center" wrapText="1"/>
    </xf>
    <xf numFmtId="0" fontId="8" fillId="0" borderId="0" xfId="0" applyFont="1" applyBorder="1" applyAlignment="1">
      <alignment vertical="center" wrapText="1"/>
    </xf>
    <xf numFmtId="164" fontId="4" fillId="3" borderId="2" xfId="0" applyNumberFormat="1" applyFont="1" applyFill="1" applyBorder="1" applyAlignment="1">
      <alignment horizontal="center" wrapText="1"/>
    </xf>
    <xf numFmtId="2" fontId="4" fillId="3" borderId="2" xfId="0" applyNumberFormat="1" applyFont="1" applyFill="1" applyBorder="1" applyAlignment="1">
      <alignment horizontal="center" wrapText="1"/>
    </xf>
    <xf numFmtId="167" fontId="3" fillId="0" borderId="0" xfId="0" applyNumberFormat="1" applyFont="1" applyFill="1" applyBorder="1" applyAlignment="1">
      <alignment vertical="center"/>
    </xf>
    <xf numFmtId="0" fontId="11" fillId="2" borderId="2" xfId="0" applyFont="1" applyFill="1" applyBorder="1" applyAlignment="1">
      <alignment horizontal="right" vertical="center"/>
    </xf>
    <xf numFmtId="0" fontId="19" fillId="0" borderId="0" xfId="0" applyFont="1" applyFill="1" applyAlignment="1"/>
    <xf numFmtId="0" fontId="19" fillId="0" borderId="0" xfId="0" applyFont="1" applyFill="1" applyAlignment="1">
      <alignment horizontal="center" wrapText="1"/>
    </xf>
    <xf numFmtId="0" fontId="19" fillId="0" borderId="0" xfId="0" applyFont="1" applyFill="1" applyAlignment="1">
      <alignment wrapText="1"/>
    </xf>
    <xf numFmtId="0" fontId="5" fillId="0" borderId="3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4" fillId="3" borderId="3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 wrapText="1"/>
    </xf>
    <xf numFmtId="0" fontId="5" fillId="3" borderId="7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/>
    </xf>
    <xf numFmtId="0" fontId="9" fillId="2" borderId="6" xfId="0" applyFont="1" applyFill="1" applyBorder="1" applyAlignment="1"/>
    <xf numFmtId="1" fontId="3" fillId="0" borderId="0" xfId="0" applyNumberFormat="1" applyFont="1" applyFill="1" applyAlignment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164" fontId="3" fillId="0" borderId="0" xfId="0" applyNumberFormat="1" applyFont="1" applyFill="1" applyAlignment="1">
      <alignment vertical="center"/>
    </xf>
    <xf numFmtId="166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/>
    <xf numFmtId="0" fontId="3" fillId="0" borderId="0" xfId="0" applyFont="1" applyBorder="1"/>
    <xf numFmtId="165" fontId="3" fillId="0" borderId="8" xfId="0" applyNumberFormat="1" applyFont="1" applyFill="1" applyBorder="1"/>
    <xf numFmtId="164" fontId="3" fillId="0" borderId="0" xfId="0" applyNumberFormat="1" applyFont="1" applyBorder="1"/>
    <xf numFmtId="0" fontId="3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164" fontId="3" fillId="0" borderId="2" xfId="0" applyNumberFormat="1" applyFont="1" applyFill="1" applyBorder="1"/>
    <xf numFmtId="164" fontId="3" fillId="0" borderId="2" xfId="0" applyNumberFormat="1" applyFont="1" applyBorder="1"/>
    <xf numFmtId="0" fontId="3" fillId="0" borderId="1" xfId="0" applyFont="1" applyFill="1" applyBorder="1"/>
    <xf numFmtId="2" fontId="3" fillId="0" borderId="2" xfId="0" applyNumberFormat="1" applyFont="1" applyFill="1" applyBorder="1"/>
    <xf numFmtId="0" fontId="3" fillId="0" borderId="2" xfId="0" applyFont="1" applyFill="1" applyBorder="1"/>
    <xf numFmtId="0" fontId="3" fillId="0" borderId="2" xfId="0" applyFont="1" applyFill="1" applyBorder="1" applyAlignment="1">
      <alignment horizontal="right"/>
    </xf>
    <xf numFmtId="1" fontId="3" fillId="0" borderId="2" xfId="0" applyNumberFormat="1" applyFont="1" applyFill="1" applyBorder="1"/>
    <xf numFmtId="165" fontId="3" fillId="0" borderId="2" xfId="0" applyNumberFormat="1" applyFont="1" applyBorder="1"/>
    <xf numFmtId="0" fontId="3" fillId="0" borderId="9" xfId="0" applyFont="1" applyBorder="1"/>
    <xf numFmtId="0" fontId="6" fillId="0" borderId="10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6" fontId="3" fillId="0" borderId="10" xfId="0" applyNumberFormat="1" applyFont="1" applyFill="1" applyBorder="1"/>
    <xf numFmtId="0" fontId="9" fillId="0" borderId="9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3" fillId="0" borderId="0" xfId="0" applyFont="1" applyBorder="1" applyAlignment="1">
      <alignment vertical="center"/>
    </xf>
    <xf numFmtId="0" fontId="9" fillId="0" borderId="0" xfId="0" applyFont="1" applyBorder="1" applyAlignment="1">
      <alignment horizontal="right"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center" wrapText="1"/>
    </xf>
    <xf numFmtId="0" fontId="9" fillId="0" borderId="0" xfId="0" applyFont="1" applyFill="1" applyBorder="1" applyAlignment="1"/>
    <xf numFmtId="0" fontId="9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wrapText="1"/>
    </xf>
    <xf numFmtId="166" fontId="3" fillId="0" borderId="0" xfId="0" applyNumberFormat="1" applyFont="1" applyBorder="1" applyAlignment="1">
      <alignment horizontal="right" wrapText="1"/>
    </xf>
    <xf numFmtId="164" fontId="5" fillId="3" borderId="2" xfId="0" applyNumberFormat="1" applyFont="1" applyFill="1" applyBorder="1" applyAlignment="1">
      <alignment horizontal="center" wrapText="1"/>
    </xf>
    <xf numFmtId="165" fontId="5" fillId="3" borderId="2" xfId="0" applyNumberFormat="1" applyFont="1" applyFill="1" applyBorder="1" applyAlignment="1">
      <alignment horizontal="center" vertical="center" wrapText="1"/>
    </xf>
    <xf numFmtId="6" fontId="3" fillId="3" borderId="2" xfId="0" applyNumberFormat="1" applyFont="1" applyFill="1" applyBorder="1" applyAlignment="1">
      <alignment horizontal="center" vertical="center" wrapText="1"/>
    </xf>
    <xf numFmtId="6" fontId="3" fillId="0" borderId="0" xfId="0" applyNumberFormat="1" applyFont="1" applyAlignment="1">
      <alignment horizontal="center" vertical="center" wrapText="1"/>
    </xf>
    <xf numFmtId="6" fontId="4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33" fillId="0" borderId="0" xfId="0" applyFont="1" applyAlignment="1"/>
    <xf numFmtId="0" fontId="33" fillId="0" borderId="0" xfId="0" applyFont="1" applyAlignment="1">
      <alignment horizontal="center" wrapText="1"/>
    </xf>
    <xf numFmtId="0" fontId="33" fillId="0" borderId="0" xfId="0" applyFont="1" applyAlignment="1">
      <alignment wrapText="1"/>
    </xf>
    <xf numFmtId="0" fontId="33" fillId="0" borderId="0" xfId="0" applyFont="1" applyAlignment="1">
      <alignment horizontal="center"/>
    </xf>
    <xf numFmtId="166" fontId="35" fillId="0" borderId="0" xfId="0" applyNumberFormat="1" applyFont="1" applyAlignment="1">
      <alignment horizontal="center" wrapText="1"/>
    </xf>
    <xf numFmtId="0" fontId="39" fillId="0" borderId="0" xfId="0" applyFont="1" applyBorder="1" applyAlignment="1">
      <alignment wrapText="1"/>
    </xf>
    <xf numFmtId="166" fontId="33" fillId="0" borderId="0" xfId="0" applyNumberFormat="1" applyFont="1" applyBorder="1" applyAlignment="1">
      <alignment horizontal="center" wrapText="1"/>
    </xf>
    <xf numFmtId="0" fontId="33" fillId="0" borderId="0" xfId="0" applyFont="1" applyBorder="1" applyAlignment="1">
      <alignment horizontal="center" wrapText="1"/>
    </xf>
    <xf numFmtId="0" fontId="33" fillId="0" borderId="0" xfId="0" applyFont="1" applyAlignment="1">
      <alignment horizontal="right" wrapText="1"/>
    </xf>
    <xf numFmtId="0" fontId="40" fillId="0" borderId="0" xfId="0" applyFont="1" applyAlignment="1">
      <alignment horizontal="left"/>
    </xf>
    <xf numFmtId="3" fontId="33" fillId="0" borderId="0" xfId="0" applyNumberFormat="1" applyFont="1" applyAlignment="1">
      <alignment horizontal="center" wrapText="1"/>
    </xf>
    <xf numFmtId="166" fontId="33" fillId="0" borderId="0" xfId="0" applyNumberFormat="1" applyFont="1" applyAlignment="1">
      <alignment horizontal="center" wrapText="1"/>
    </xf>
    <xf numFmtId="166" fontId="33" fillId="0" borderId="0" xfId="0" applyNumberFormat="1" applyFont="1" applyAlignment="1">
      <alignment wrapText="1"/>
    </xf>
    <xf numFmtId="165" fontId="33" fillId="3" borderId="11" xfId="0" applyNumberFormat="1" applyFont="1" applyFill="1" applyBorder="1" applyAlignment="1">
      <alignment horizontal="center" vertical="center" wrapText="1"/>
    </xf>
    <xf numFmtId="166" fontId="33" fillId="3" borderId="11" xfId="0" applyNumberFormat="1" applyFont="1" applyFill="1" applyBorder="1" applyAlignment="1">
      <alignment horizontal="center" vertical="center" wrapText="1"/>
    </xf>
    <xf numFmtId="166" fontId="35" fillId="3" borderId="11" xfId="0" applyNumberFormat="1" applyFont="1" applyFill="1" applyBorder="1" applyAlignment="1">
      <alignment horizontal="center" vertical="center" wrapText="1"/>
    </xf>
    <xf numFmtId="166" fontId="3" fillId="0" borderId="12" xfId="0" applyNumberFormat="1" applyFont="1" applyFill="1" applyBorder="1"/>
    <xf numFmtId="0" fontId="41" fillId="0" borderId="0" xfId="0" applyFont="1" applyBorder="1" applyAlignment="1">
      <alignment vertical="center" wrapText="1"/>
    </xf>
    <xf numFmtId="0" fontId="3" fillId="2" borderId="2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right" wrapText="1"/>
    </xf>
    <xf numFmtId="0" fontId="3" fillId="2" borderId="3" xfId="0" applyFont="1" applyFill="1" applyBorder="1" applyAlignment="1">
      <alignment horizontal="right" wrapText="1"/>
    </xf>
    <xf numFmtId="0" fontId="3" fillId="2" borderId="5" xfId="0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right"/>
    </xf>
    <xf numFmtId="0" fontId="3" fillId="2" borderId="6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wrapText="1"/>
    </xf>
    <xf numFmtId="1" fontId="5" fillId="0" borderId="2" xfId="0" applyNumberFormat="1" applyFont="1" applyFill="1" applyBorder="1" applyAlignment="1">
      <alignment horizontal="center" vertical="center"/>
    </xf>
    <xf numFmtId="3" fontId="4" fillId="3" borderId="2" xfId="0" applyNumberFormat="1" applyFont="1" applyFill="1" applyBorder="1" applyAlignment="1">
      <alignment horizontal="center" vertical="center"/>
    </xf>
    <xf numFmtId="3" fontId="11" fillId="0" borderId="0" xfId="0" applyNumberFormat="1" applyFont="1" applyFill="1" applyBorder="1" applyAlignment="1">
      <alignment vertical="center"/>
    </xf>
    <xf numFmtId="168" fontId="32" fillId="3" borderId="2" xfId="0" applyNumberFormat="1" applyFont="1" applyFill="1" applyBorder="1" applyAlignment="1">
      <alignment vertical="center"/>
    </xf>
    <xf numFmtId="0" fontId="3" fillId="0" borderId="2" xfId="0" applyNumberFormat="1" applyFont="1" applyFill="1" applyBorder="1" applyAlignment="1">
      <alignment horizontal="right"/>
    </xf>
    <xf numFmtId="165" fontId="3" fillId="0" borderId="2" xfId="0" applyNumberFormat="1" applyFont="1" applyFill="1" applyBorder="1" applyAlignment="1">
      <alignment horizontal="right"/>
    </xf>
    <xf numFmtId="166" fontId="3" fillId="0" borderId="1" xfId="0" applyNumberFormat="1" applyFont="1" applyFill="1" applyBorder="1" applyAlignment="1">
      <alignment horizontal="right"/>
    </xf>
    <xf numFmtId="14" fontId="16" fillId="0" borderId="0" xfId="0" applyNumberFormat="1" applyFont="1" applyBorder="1" applyAlignment="1">
      <alignment horizontal="center" wrapText="1"/>
    </xf>
    <xf numFmtId="14" fontId="16" fillId="0" borderId="0" xfId="0" applyNumberFormat="1" applyFont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0" fontId="3" fillId="3" borderId="2" xfId="0" applyFont="1" applyFill="1" applyBorder="1" applyAlignment="1">
      <alignment horizontal="center" vertical="center" wrapText="1"/>
    </xf>
    <xf numFmtId="166" fontId="3" fillId="3" borderId="2" xfId="0" applyNumberFormat="1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left" vertical="center"/>
    </xf>
    <xf numFmtId="2" fontId="33" fillId="3" borderId="11" xfId="0" applyNumberFormat="1" applyFont="1" applyFill="1" applyBorder="1" applyAlignment="1">
      <alignment horizontal="center" vertical="center" wrapText="1"/>
    </xf>
    <xf numFmtId="6" fontId="35" fillId="3" borderId="13" xfId="0" applyNumberFormat="1" applyFont="1" applyFill="1" applyBorder="1" applyAlignment="1">
      <alignment horizontal="center" vertical="center" wrapText="1"/>
    </xf>
    <xf numFmtId="6" fontId="33" fillId="3" borderId="11" xfId="0" applyNumberFormat="1" applyFont="1" applyFill="1" applyBorder="1" applyAlignment="1">
      <alignment horizontal="center" vertical="center" wrapText="1"/>
    </xf>
    <xf numFmtId="0" fontId="35" fillId="0" borderId="0" xfId="0" applyFont="1" applyAlignment="1"/>
    <xf numFmtId="1" fontId="3" fillId="0" borderId="2" xfId="0" applyNumberFormat="1" applyFont="1" applyFill="1" applyBorder="1" applyAlignment="1">
      <alignment horizontal="right"/>
    </xf>
    <xf numFmtId="164" fontId="5" fillId="3" borderId="2" xfId="0" applyNumberFormat="1" applyFont="1" applyFill="1" applyBorder="1" applyAlignment="1">
      <alignment horizontal="center" vertical="center" wrapText="1"/>
    </xf>
    <xf numFmtId="165" fontId="3" fillId="3" borderId="7" xfId="0" applyNumberFormat="1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right" vertical="center"/>
    </xf>
    <xf numFmtId="49" fontId="3" fillId="0" borderId="2" xfId="0" applyNumberFormat="1" applyFont="1" applyFill="1" applyBorder="1" applyAlignment="1">
      <alignment vertical="center" wrapText="1"/>
    </xf>
    <xf numFmtId="0" fontId="3" fillId="0" borderId="20" xfId="0" applyFont="1" applyBorder="1" applyAlignment="1">
      <alignment horizontal="right"/>
    </xf>
    <xf numFmtId="0" fontId="3" fillId="0" borderId="16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166" fontId="4" fillId="3" borderId="4" xfId="0" applyNumberFormat="1" applyFont="1" applyFill="1" applyBorder="1" applyAlignment="1">
      <alignment horizontal="right" vertical="center"/>
    </xf>
    <xf numFmtId="166" fontId="4" fillId="3" borderId="3" xfId="0" applyNumberFormat="1" applyFont="1" applyFill="1" applyBorder="1" applyAlignment="1">
      <alignment horizontal="right" vertical="center"/>
    </xf>
    <xf numFmtId="49" fontId="3" fillId="0" borderId="2" xfId="0" applyNumberFormat="1" applyFont="1" applyFill="1" applyBorder="1" applyAlignment="1">
      <alignment horizontal="left"/>
    </xf>
    <xf numFmtId="0" fontId="3" fillId="0" borderId="2" xfId="0" applyNumberFormat="1" applyFont="1" applyFill="1" applyBorder="1" applyAlignment="1">
      <alignment horizontal="left"/>
    </xf>
    <xf numFmtId="0" fontId="9" fillId="0" borderId="4" xfId="0" applyFont="1" applyFill="1" applyBorder="1" applyAlignment="1">
      <alignment horizontal="left"/>
    </xf>
    <xf numFmtId="0" fontId="9" fillId="0" borderId="10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left"/>
    </xf>
    <xf numFmtId="3" fontId="11" fillId="2" borderId="4" xfId="0" applyNumberFormat="1" applyFont="1" applyFill="1" applyBorder="1" applyAlignment="1">
      <alignment horizontal="right" vertical="center"/>
    </xf>
    <xf numFmtId="3" fontId="11" fillId="2" borderId="10" xfId="0" applyNumberFormat="1" applyFont="1" applyFill="1" applyBorder="1" applyAlignment="1">
      <alignment horizontal="right" vertical="center"/>
    </xf>
    <xf numFmtId="3" fontId="11" fillId="2" borderId="3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166" fontId="3" fillId="3" borderId="2" xfId="0" applyNumberFormat="1" applyFont="1" applyFill="1" applyBorder="1" applyAlignment="1">
      <alignment horizontal="right" vertical="center"/>
    </xf>
    <xf numFmtId="166" fontId="3" fillId="3" borderId="4" xfId="0" applyNumberFormat="1" applyFont="1" applyFill="1" applyBorder="1" applyAlignment="1">
      <alignment horizontal="right" vertical="center"/>
    </xf>
    <xf numFmtId="166" fontId="3" fillId="3" borderId="3" xfId="0" applyNumberFormat="1" applyFont="1" applyFill="1" applyBorder="1" applyAlignment="1">
      <alignment horizontal="right" vertical="center"/>
    </xf>
    <xf numFmtId="0" fontId="41" fillId="0" borderId="24" xfId="0" applyFont="1" applyBorder="1" applyAlignment="1">
      <alignment horizontal="left" vertical="center" wrapText="1"/>
    </xf>
    <xf numFmtId="0" fontId="41" fillId="0" borderId="16" xfId="0" applyFont="1" applyBorder="1" applyAlignment="1">
      <alignment horizontal="left" vertical="center" wrapText="1"/>
    </xf>
    <xf numFmtId="0" fontId="41" fillId="0" borderId="25" xfId="0" applyFont="1" applyBorder="1" applyAlignment="1">
      <alignment horizontal="left" vertical="center" wrapText="1"/>
    </xf>
    <xf numFmtId="0" fontId="41" fillId="0" borderId="0" xfId="0" applyFont="1" applyBorder="1" applyAlignment="1">
      <alignment horizontal="left" vertical="center" wrapText="1"/>
    </xf>
    <xf numFmtId="166" fontId="3" fillId="0" borderId="26" xfId="0" applyNumberFormat="1" applyFont="1" applyFill="1" applyBorder="1" applyAlignment="1"/>
    <xf numFmtId="0" fontId="3" fillId="0" borderId="27" xfId="0" applyFont="1" applyBorder="1" applyAlignment="1"/>
    <xf numFmtId="166" fontId="3" fillId="0" borderId="27" xfId="0" applyNumberFormat="1" applyFont="1" applyFill="1" applyBorder="1" applyAlignment="1"/>
    <xf numFmtId="0" fontId="3" fillId="0" borderId="4" xfId="0" applyFont="1" applyFill="1" applyBorder="1" applyAlignment="1">
      <alignment horizontal="right"/>
    </xf>
    <xf numFmtId="0" fontId="3" fillId="0" borderId="10" xfId="0" applyFont="1" applyFill="1" applyBorder="1" applyAlignment="1">
      <alignment horizontal="right"/>
    </xf>
    <xf numFmtId="0" fontId="3" fillId="0" borderId="3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9" fillId="0" borderId="2" xfId="0" applyFont="1" applyBorder="1" applyAlignment="1">
      <alignment horizontal="right" wrapText="1"/>
    </xf>
    <xf numFmtId="0" fontId="9" fillId="0" borderId="4" xfId="0" applyFont="1" applyBorder="1" applyAlignment="1">
      <alignment horizontal="right" wrapText="1"/>
    </xf>
    <xf numFmtId="166" fontId="3" fillId="0" borderId="20" xfId="0" applyNumberFormat="1" applyFont="1" applyBorder="1" applyAlignment="1">
      <alignment horizontal="right" wrapText="1"/>
    </xf>
    <xf numFmtId="0" fontId="0" fillId="0" borderId="5" xfId="0" applyBorder="1" applyAlignment="1">
      <alignment wrapText="1"/>
    </xf>
    <xf numFmtId="166" fontId="9" fillId="0" borderId="4" xfId="0" applyNumberFormat="1" applyFont="1" applyBorder="1" applyAlignment="1">
      <alignment horizontal="right" wrapText="1"/>
    </xf>
    <xf numFmtId="0" fontId="0" fillId="0" borderId="3" xfId="0" applyBorder="1" applyAlignment="1">
      <alignment wrapText="1"/>
    </xf>
    <xf numFmtId="166" fontId="3" fillId="0" borderId="9" xfId="0" applyNumberFormat="1" applyFont="1" applyBorder="1" applyAlignment="1">
      <alignment horizontal="right" wrapText="1"/>
    </xf>
    <xf numFmtId="0" fontId="0" fillId="0" borderId="28" xfId="0" applyBorder="1" applyAlignment="1">
      <alignment wrapText="1"/>
    </xf>
    <xf numFmtId="1" fontId="19" fillId="0" borderId="9" xfId="0" applyNumberFormat="1" applyFont="1" applyBorder="1" applyAlignment="1">
      <alignment horizontal="right"/>
    </xf>
    <xf numFmtId="0" fontId="43" fillId="0" borderId="28" xfId="0" applyFont="1" applyBorder="1" applyAlignment="1"/>
    <xf numFmtId="166" fontId="3" fillId="0" borderId="12" xfId="0" applyNumberFormat="1" applyFont="1" applyBorder="1" applyAlignment="1">
      <alignment horizontal="right" wrapText="1"/>
    </xf>
    <xf numFmtId="0" fontId="0" fillId="0" borderId="14" xfId="0" applyBorder="1" applyAlignment="1">
      <alignment wrapText="1"/>
    </xf>
    <xf numFmtId="0" fontId="11" fillId="0" borderId="2" xfId="0" applyFont="1" applyBorder="1" applyAlignment="1">
      <alignment horizontal="right" wrapText="1"/>
    </xf>
    <xf numFmtId="0" fontId="11" fillId="0" borderId="4" xfId="0" applyFont="1" applyBorder="1" applyAlignment="1">
      <alignment horizontal="right" wrapText="1"/>
    </xf>
    <xf numFmtId="0" fontId="29" fillId="0" borderId="4" xfId="0" applyFont="1" applyFill="1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3" xfId="0" applyBorder="1" applyAlignment="1">
      <alignment horizontal="right"/>
    </xf>
    <xf numFmtId="0" fontId="29" fillId="0" borderId="20" xfId="0" applyFont="1" applyFill="1" applyBorder="1" applyAlignment="1">
      <alignment horizontal="right" wrapText="1"/>
    </xf>
    <xf numFmtId="0" fontId="0" fillId="0" borderId="16" xfId="0" applyBorder="1" applyAlignment="1">
      <alignment horizontal="right" wrapText="1"/>
    </xf>
    <xf numFmtId="0" fontId="0" fillId="0" borderId="5" xfId="0" applyBorder="1" applyAlignment="1">
      <alignment horizontal="right" wrapText="1"/>
    </xf>
    <xf numFmtId="0" fontId="0" fillId="0" borderId="12" xfId="0" applyBorder="1" applyAlignment="1">
      <alignment horizontal="right" wrapText="1"/>
    </xf>
    <xf numFmtId="0" fontId="0" fillId="0" borderId="15" xfId="0" applyBorder="1" applyAlignment="1">
      <alignment horizontal="right" wrapText="1"/>
    </xf>
    <xf numFmtId="0" fontId="0" fillId="0" borderId="14" xfId="0" applyBorder="1" applyAlignment="1">
      <alignment horizontal="right" wrapText="1"/>
    </xf>
    <xf numFmtId="0" fontId="9" fillId="0" borderId="4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2" borderId="3" xfId="0" applyFont="1" applyFill="1" applyBorder="1" applyAlignment="1">
      <alignment horizontal="right" vertical="center"/>
    </xf>
    <xf numFmtId="0" fontId="11" fillId="0" borderId="0" xfId="0" applyFont="1" applyAlignment="1">
      <alignment horizontal="left" vertical="center" wrapText="1"/>
    </xf>
    <xf numFmtId="0" fontId="29" fillId="2" borderId="2" xfId="0" applyFont="1" applyFill="1" applyBorder="1" applyAlignment="1">
      <alignment horizontal="center" wrapText="1"/>
    </xf>
    <xf numFmtId="0" fontId="38" fillId="0" borderId="0" xfId="0" applyFont="1" applyAlignment="1">
      <alignment horizontal="left" wrapText="1"/>
    </xf>
    <xf numFmtId="0" fontId="33" fillId="0" borderId="0" xfId="0" applyFont="1" applyAlignment="1">
      <alignment horizontal="left" wrapText="1"/>
    </xf>
    <xf numFmtId="0" fontId="33" fillId="0" borderId="0" xfId="0" applyFont="1" applyAlignment="1">
      <alignment wrapText="1"/>
    </xf>
    <xf numFmtId="0" fontId="33" fillId="0" borderId="0" xfId="0" applyFont="1" applyAlignment="1"/>
    <xf numFmtId="0" fontId="9" fillId="2" borderId="2" xfId="0" applyFont="1" applyFill="1" applyBorder="1" applyAlignment="1">
      <alignment horizontal="right" vertical="center"/>
    </xf>
    <xf numFmtId="49" fontId="3" fillId="0" borderId="2" xfId="0" applyNumberFormat="1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0" fontId="37" fillId="2" borderId="2" xfId="0" applyFont="1" applyFill="1" applyBorder="1" applyAlignment="1">
      <alignment horizontal="center" wrapText="1"/>
    </xf>
    <xf numFmtId="6" fontId="4" fillId="3" borderId="2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33" fillId="2" borderId="11" xfId="0" applyFont="1" applyFill="1" applyBorder="1" applyAlignment="1">
      <alignment horizontal="right" vertical="center"/>
    </xf>
    <xf numFmtId="0" fontId="38" fillId="2" borderId="11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166" fontId="4" fillId="3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right" vertical="center"/>
    </xf>
    <xf numFmtId="0" fontId="28" fillId="2" borderId="10" xfId="0" applyFont="1" applyFill="1" applyBorder="1" applyAlignment="1">
      <alignment horizontal="right" vertical="center"/>
    </xf>
    <xf numFmtId="0" fontId="28" fillId="2" borderId="3" xfId="0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9" fillId="0" borderId="0" xfId="0" applyFont="1" applyBorder="1" applyAlignment="1">
      <alignment horizontal="left" wrapText="1"/>
    </xf>
    <xf numFmtId="0" fontId="3" fillId="0" borderId="0" xfId="0" applyFont="1" applyBorder="1" applyAlignment="1">
      <alignment wrapText="1"/>
    </xf>
    <xf numFmtId="0" fontId="9" fillId="0" borderId="15" xfId="0" applyFont="1" applyBorder="1" applyAlignment="1">
      <alignment horizontal="left" wrapText="1"/>
    </xf>
    <xf numFmtId="0" fontId="9" fillId="2" borderId="2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42" fillId="0" borderId="2" xfId="0" applyFont="1" applyBorder="1" applyAlignment="1"/>
    <xf numFmtId="0" fontId="9" fillId="2" borderId="2" xfId="0" applyFont="1" applyFill="1" applyBorder="1" applyAlignment="1">
      <alignment horizontal="right" vertical="center" wrapText="1"/>
    </xf>
    <xf numFmtId="0" fontId="42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3" fillId="0" borderId="20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/>
    <xf numFmtId="0" fontId="9" fillId="0" borderId="2" xfId="0" applyFont="1" applyBorder="1" applyAlignment="1">
      <alignment horizont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1" fillId="2" borderId="4" xfId="0" applyFont="1" applyFill="1" applyBorder="1" applyAlignment="1">
      <alignment horizontal="center" wrapText="1"/>
    </xf>
    <xf numFmtId="0" fontId="31" fillId="2" borderId="3" xfId="0" applyFont="1" applyFill="1" applyBorder="1" applyAlignment="1">
      <alignment horizontal="center" wrapText="1"/>
    </xf>
    <xf numFmtId="0" fontId="30" fillId="2" borderId="2" xfId="0" applyFont="1" applyFill="1" applyBorder="1" applyAlignment="1">
      <alignment horizontal="center" wrapText="1"/>
    </xf>
    <xf numFmtId="0" fontId="33" fillId="2" borderId="21" xfId="0" applyFont="1" applyFill="1" applyBorder="1" applyAlignment="1">
      <alignment horizontal="right" vertical="center"/>
    </xf>
    <xf numFmtId="0" fontId="33" fillId="2" borderId="22" xfId="0" applyFont="1" applyFill="1" applyBorder="1" applyAlignment="1">
      <alignment horizontal="right" vertical="center"/>
    </xf>
    <xf numFmtId="0" fontId="33" fillId="2" borderId="23" xfId="0" applyFont="1" applyFill="1" applyBorder="1" applyAlignment="1">
      <alignment horizontal="right" vertical="center"/>
    </xf>
    <xf numFmtId="0" fontId="28" fillId="2" borderId="2" xfId="0" applyFont="1" applyFill="1" applyBorder="1" applyAlignment="1">
      <alignment horizontal="right" vertical="center"/>
    </xf>
    <xf numFmtId="166" fontId="4" fillId="3" borderId="2" xfId="0" applyNumberFormat="1" applyFont="1" applyFill="1" applyBorder="1" applyAlignment="1">
      <alignment horizontal="right" vertical="center" wrapText="1"/>
    </xf>
    <xf numFmtId="0" fontId="33" fillId="2" borderId="17" xfId="0" applyFont="1" applyFill="1" applyBorder="1" applyAlignment="1">
      <alignment horizontal="right" vertical="center"/>
    </xf>
    <xf numFmtId="0" fontId="33" fillId="2" borderId="18" xfId="0" applyFont="1" applyFill="1" applyBorder="1" applyAlignment="1">
      <alignment horizontal="right" vertical="center"/>
    </xf>
    <xf numFmtId="0" fontId="33" fillId="2" borderId="19" xfId="0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center" wrapText="1"/>
    </xf>
    <xf numFmtId="0" fontId="9" fillId="2" borderId="10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2" fontId="4" fillId="3" borderId="4" xfId="0" applyNumberFormat="1" applyFont="1" applyFill="1" applyBorder="1" applyAlignment="1">
      <alignment horizontal="center" vertical="center" wrapText="1"/>
    </xf>
    <xf numFmtId="2" fontId="4" fillId="3" borderId="10" xfId="0" applyNumberFormat="1" applyFont="1" applyFill="1" applyBorder="1" applyAlignment="1">
      <alignment horizontal="center" vertical="center" wrapText="1"/>
    </xf>
    <xf numFmtId="2" fontId="4" fillId="3" borderId="3" xfId="0" applyNumberFormat="1" applyFont="1" applyFill="1" applyBorder="1" applyAlignment="1">
      <alignment horizontal="center" vertical="center" wrapText="1"/>
    </xf>
    <xf numFmtId="0" fontId="9" fillId="0" borderId="29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3" fillId="0" borderId="4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0" fillId="0" borderId="16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14" xfId="0" applyBorder="1" applyAlignment="1">
      <alignment horizontal="right"/>
    </xf>
    <xf numFmtId="0" fontId="3" fillId="0" borderId="2" xfId="0" applyFont="1" applyBorder="1" applyAlignment="1">
      <alignment horizontal="right"/>
    </xf>
    <xf numFmtId="0" fontId="9" fillId="0" borderId="8" xfId="0" applyFont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DDDDD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5"/>
  <sheetViews>
    <sheetView tabSelected="1" zoomScale="90" zoomScaleNormal="90" workbookViewId="0">
      <selection activeCell="O147" sqref="O147"/>
    </sheetView>
  </sheetViews>
  <sheetFormatPr defaultColWidth="9.140625" defaultRowHeight="12.75" x14ac:dyDescent="0.2"/>
  <cols>
    <col min="1" max="1" width="13.140625" style="14" customWidth="1"/>
    <col min="2" max="2" width="12.42578125" style="14" customWidth="1"/>
    <col min="3" max="3" width="10.7109375" style="19" customWidth="1"/>
    <col min="4" max="4" width="10.85546875" style="14" customWidth="1"/>
    <col min="5" max="6" width="10.28515625" style="14" customWidth="1"/>
    <col min="7" max="7" width="10" style="14" customWidth="1"/>
    <col min="8" max="8" width="0.85546875" style="14" customWidth="1"/>
    <col min="9" max="9" width="11.28515625" style="14" customWidth="1"/>
    <col min="10" max="11" width="12.7109375" style="14" customWidth="1"/>
    <col min="12" max="12" width="11.28515625" style="14" customWidth="1"/>
    <col min="13" max="13" width="9.7109375" style="14" customWidth="1"/>
    <col min="14" max="14" width="9.42578125" style="14" customWidth="1"/>
    <col min="15" max="16384" width="9.140625" style="14"/>
  </cols>
  <sheetData>
    <row r="1" spans="1:16" ht="18" x14ac:dyDescent="0.2">
      <c r="A1" s="8" t="s">
        <v>32</v>
      </c>
      <c r="B1" s="8"/>
      <c r="C1" s="12"/>
      <c r="D1" s="9"/>
      <c r="E1" s="9"/>
      <c r="F1" s="9"/>
      <c r="G1" s="6"/>
      <c r="H1" s="6"/>
      <c r="I1" s="6"/>
      <c r="J1" s="6"/>
      <c r="K1" s="6"/>
      <c r="L1" s="6"/>
      <c r="M1" s="335" t="s">
        <v>99</v>
      </c>
      <c r="N1" s="335"/>
    </row>
    <row r="2" spans="1:16" ht="17.45" customHeight="1" x14ac:dyDescent="0.2">
      <c r="A2" s="11" t="s">
        <v>33</v>
      </c>
      <c r="B2" s="11"/>
      <c r="C2" s="12"/>
      <c r="D2" s="9"/>
      <c r="E2" s="9"/>
      <c r="F2" s="9"/>
      <c r="G2" s="6"/>
      <c r="H2" s="6"/>
      <c r="I2" s="6"/>
      <c r="J2" s="336" t="s">
        <v>147</v>
      </c>
      <c r="K2" s="336"/>
      <c r="L2" s="336"/>
      <c r="M2" s="336"/>
      <c r="N2" s="336"/>
      <c r="O2" s="10"/>
      <c r="P2" s="10"/>
    </row>
    <row r="3" spans="1:16" ht="5.45" customHeight="1" x14ac:dyDescent="0.25">
      <c r="A3" s="15"/>
      <c r="B3" s="15"/>
      <c r="C3" s="16"/>
      <c r="D3" s="17"/>
      <c r="E3" s="17"/>
      <c r="F3" s="17"/>
      <c r="G3" s="18"/>
      <c r="H3" s="18"/>
    </row>
    <row r="4" spans="1:16" ht="14.45" customHeight="1" x14ac:dyDescent="0.2">
      <c r="A4" s="4" t="s">
        <v>14</v>
      </c>
      <c r="B4" s="352"/>
      <c r="C4" s="353"/>
      <c r="D4" s="354" t="s">
        <v>15</v>
      </c>
      <c r="E4" s="355"/>
      <c r="F4" s="1"/>
      <c r="H4" s="73"/>
      <c r="I4" s="2"/>
      <c r="J4" s="3"/>
      <c r="K4" s="3"/>
      <c r="L4" s="3"/>
      <c r="M4" s="5"/>
      <c r="N4" s="6"/>
      <c r="O4" s="6"/>
      <c r="P4" s="7"/>
    </row>
    <row r="5" spans="1:16" ht="14.45" customHeight="1" x14ac:dyDescent="0.2">
      <c r="A5" s="92" t="s">
        <v>16</v>
      </c>
      <c r="B5" s="356"/>
      <c r="C5" s="357"/>
      <c r="D5" s="357"/>
      <c r="E5" s="357"/>
      <c r="F5" s="357"/>
      <c r="G5" s="357"/>
      <c r="H5" s="357"/>
      <c r="I5" s="357"/>
      <c r="J5" s="357"/>
      <c r="K5" s="357"/>
      <c r="L5" s="357"/>
      <c r="M5" s="357"/>
      <c r="N5" s="357"/>
      <c r="O5" s="6"/>
      <c r="P5" s="7"/>
    </row>
    <row r="6" spans="1:16" ht="40.15" customHeight="1" x14ac:dyDescent="0.2">
      <c r="A6" s="92" t="s">
        <v>31</v>
      </c>
      <c r="B6" s="356"/>
      <c r="C6" s="358"/>
      <c r="D6" s="358"/>
      <c r="E6" s="358"/>
      <c r="F6" s="358"/>
      <c r="G6" s="358"/>
      <c r="H6" s="358"/>
      <c r="I6" s="358"/>
      <c r="J6" s="358"/>
      <c r="K6" s="358"/>
      <c r="L6" s="358"/>
      <c r="M6" s="358"/>
      <c r="N6" s="358"/>
      <c r="O6" s="6"/>
      <c r="P6" s="7"/>
    </row>
    <row r="7" spans="1:16" ht="25.15" customHeight="1" x14ac:dyDescent="0.2">
      <c r="A7" s="4" t="s">
        <v>100</v>
      </c>
      <c r="B7" s="337"/>
      <c r="C7" s="338"/>
      <c r="D7" s="338"/>
      <c r="E7" s="338"/>
      <c r="F7" s="338"/>
      <c r="G7" s="338"/>
      <c r="H7" s="338"/>
      <c r="I7" s="338"/>
      <c r="J7" s="338"/>
      <c r="K7" s="338"/>
      <c r="L7" s="338"/>
      <c r="M7" s="338"/>
      <c r="N7" s="339"/>
      <c r="O7" s="73"/>
      <c r="P7" s="73"/>
    </row>
    <row r="8" spans="1:16" ht="10.5" customHeight="1" x14ac:dyDescent="0.2">
      <c r="A8" s="93"/>
      <c r="B8" s="93"/>
      <c r="C8" s="22"/>
      <c r="D8" s="70"/>
      <c r="E8" s="70"/>
      <c r="F8" s="70"/>
      <c r="G8" s="70"/>
      <c r="H8" s="70"/>
      <c r="I8" s="70"/>
      <c r="J8" s="94"/>
      <c r="K8" s="94"/>
      <c r="L8" s="23"/>
      <c r="M8" s="23"/>
      <c r="N8" s="23"/>
      <c r="O8" s="23"/>
    </row>
    <row r="9" spans="1:16" ht="14.45" customHeight="1" x14ac:dyDescent="0.2">
      <c r="A9" s="340" t="s">
        <v>34</v>
      </c>
      <c r="B9" s="340"/>
      <c r="C9" s="340"/>
      <c r="D9" s="340"/>
      <c r="E9" s="340"/>
      <c r="F9" s="340"/>
      <c r="G9" s="340"/>
      <c r="H9" s="340"/>
      <c r="I9" s="340"/>
      <c r="J9" s="340"/>
      <c r="K9" s="340"/>
      <c r="L9" s="153"/>
      <c r="M9" s="153"/>
      <c r="N9" s="153"/>
      <c r="O9" s="153"/>
    </row>
    <row r="10" spans="1:16" ht="9" customHeight="1" x14ac:dyDescent="0.2">
      <c r="A10" s="21"/>
      <c r="B10" s="21"/>
      <c r="C10" s="22"/>
      <c r="D10" s="22"/>
      <c r="E10" s="22"/>
      <c r="F10" s="22"/>
      <c r="G10" s="22"/>
      <c r="H10" s="22"/>
      <c r="I10" s="22"/>
      <c r="J10" s="23"/>
      <c r="K10" s="23"/>
      <c r="L10" s="23"/>
      <c r="M10" s="23"/>
      <c r="N10" s="23"/>
      <c r="O10" s="23"/>
    </row>
    <row r="11" spans="1:16" ht="25.15" customHeight="1" x14ac:dyDescent="0.2">
      <c r="A11" s="29"/>
      <c r="B11" s="29"/>
      <c r="C11" s="29" t="s">
        <v>4</v>
      </c>
      <c r="D11" s="23"/>
      <c r="E11" s="29" t="s">
        <v>137</v>
      </c>
      <c r="F11" s="73"/>
      <c r="G11" s="23"/>
      <c r="H11" s="23"/>
      <c r="I11" s="343" t="s">
        <v>120</v>
      </c>
      <c r="J11" s="343"/>
      <c r="K11" s="343"/>
      <c r="L11" s="29"/>
      <c r="M11" s="23"/>
      <c r="N11" s="23"/>
      <c r="O11" s="23"/>
    </row>
    <row r="12" spans="1:16" ht="25.9" customHeight="1" x14ac:dyDescent="0.2">
      <c r="A12" s="81" t="s">
        <v>115</v>
      </c>
      <c r="B12" s="232" t="s">
        <v>135</v>
      </c>
      <c r="C12" s="82" t="s">
        <v>5</v>
      </c>
      <c r="D12" s="232" t="s">
        <v>7</v>
      </c>
      <c r="E12" s="82" t="s">
        <v>0</v>
      </c>
      <c r="F12" s="81" t="s">
        <v>5</v>
      </c>
      <c r="G12" s="81" t="s">
        <v>7</v>
      </c>
      <c r="H12" s="78"/>
      <c r="I12" s="81" t="s">
        <v>0</v>
      </c>
      <c r="J12" s="81" t="s">
        <v>5</v>
      </c>
      <c r="K12" s="81" t="s">
        <v>7</v>
      </c>
      <c r="L12" s="32"/>
      <c r="M12" s="23"/>
      <c r="N12" s="23"/>
    </row>
    <row r="13" spans="1:16" ht="14.45" customHeight="1" x14ac:dyDescent="0.2">
      <c r="A13" s="227" t="s">
        <v>1</v>
      </c>
      <c r="B13" s="164">
        <v>1.5</v>
      </c>
      <c r="C13" s="161"/>
      <c r="D13" s="166">
        <f>C13*B13</f>
        <v>0</v>
      </c>
      <c r="E13" s="229" t="s">
        <v>1</v>
      </c>
      <c r="F13" s="69"/>
      <c r="G13" s="89">
        <f>F13*B13</f>
        <v>0</v>
      </c>
      <c r="H13" s="72"/>
      <c r="I13" s="83" t="s">
        <v>1</v>
      </c>
      <c r="J13" s="84"/>
      <c r="K13" s="85">
        <f>J13*B13</f>
        <v>0</v>
      </c>
      <c r="L13" s="26"/>
      <c r="M13" s="23"/>
    </row>
    <row r="14" spans="1:16" ht="14.45" customHeight="1" x14ac:dyDescent="0.2">
      <c r="A14" s="227" t="s">
        <v>2</v>
      </c>
      <c r="B14" s="164">
        <v>1.9</v>
      </c>
      <c r="C14" s="161"/>
      <c r="D14" s="166">
        <f>C14*B14</f>
        <v>0</v>
      </c>
      <c r="E14" s="229" t="s">
        <v>2</v>
      </c>
      <c r="F14" s="69"/>
      <c r="G14" s="89">
        <f>F14*B14</f>
        <v>0</v>
      </c>
      <c r="H14" s="72"/>
      <c r="I14" s="83" t="s">
        <v>2</v>
      </c>
      <c r="J14" s="84"/>
      <c r="K14" s="85">
        <f>J14*B14</f>
        <v>0</v>
      </c>
      <c r="L14" s="23"/>
      <c r="M14" s="23"/>
      <c r="N14" s="23"/>
    </row>
    <row r="15" spans="1:16" ht="14.45" customHeight="1" x14ac:dyDescent="0.2">
      <c r="A15" s="227" t="s">
        <v>3</v>
      </c>
      <c r="B15" s="164">
        <v>2.5</v>
      </c>
      <c r="C15" s="161"/>
      <c r="D15" s="166">
        <f>C15*B15</f>
        <v>0</v>
      </c>
      <c r="E15" s="229" t="s">
        <v>3</v>
      </c>
      <c r="F15" s="69"/>
      <c r="G15" s="89">
        <f>F15*B15</f>
        <v>0</v>
      </c>
      <c r="H15" s="72"/>
      <c r="I15" s="83" t="s">
        <v>3</v>
      </c>
      <c r="J15" s="84"/>
      <c r="K15" s="85">
        <f>J15*B15</f>
        <v>0</v>
      </c>
      <c r="L15" s="26"/>
      <c r="M15" s="23"/>
      <c r="N15" s="24"/>
    </row>
    <row r="16" spans="1:16" ht="14.45" customHeight="1" x14ac:dyDescent="0.2">
      <c r="A16" s="228" t="s">
        <v>140</v>
      </c>
      <c r="B16" s="253">
        <v>3</v>
      </c>
      <c r="C16" s="162"/>
      <c r="D16" s="167">
        <f>C16*B16</f>
        <v>0</v>
      </c>
      <c r="E16" s="230" t="s">
        <v>26</v>
      </c>
      <c r="F16" s="115"/>
      <c r="G16" s="89">
        <f>F16*B16</f>
        <v>0</v>
      </c>
      <c r="H16" s="72"/>
      <c r="I16" s="83" t="s">
        <v>26</v>
      </c>
      <c r="J16" s="116"/>
      <c r="K16" s="117">
        <f>J16*B16</f>
        <v>0</v>
      </c>
      <c r="L16" s="26"/>
      <c r="M16" s="26"/>
      <c r="N16" s="25"/>
    </row>
    <row r="17" spans="1:14" ht="14.45" customHeight="1" x14ac:dyDescent="0.2">
      <c r="A17" s="112" t="s">
        <v>8</v>
      </c>
      <c r="B17" s="165"/>
      <c r="C17" s="163">
        <f>SUM(C13:C16)</f>
        <v>0</v>
      </c>
      <c r="D17" s="168">
        <f>SUM(D13:D16)</f>
        <v>0</v>
      </c>
      <c r="E17" s="231" t="s">
        <v>8</v>
      </c>
      <c r="F17" s="110">
        <f>SUM(F13:F16)</f>
        <v>0</v>
      </c>
      <c r="G17" s="110">
        <f>SUM(G13:G16)</f>
        <v>0</v>
      </c>
      <c r="H17" s="111"/>
      <c r="I17" s="112" t="s">
        <v>8</v>
      </c>
      <c r="J17" s="110">
        <f>SUM(J13:J16)</f>
        <v>0</v>
      </c>
      <c r="K17" s="110">
        <f>SUM(K13:K16)</f>
        <v>0</v>
      </c>
      <c r="L17" s="341"/>
      <c r="M17" s="342"/>
      <c r="N17" s="25"/>
    </row>
    <row r="18" spans="1:14" x14ac:dyDescent="0.2">
      <c r="A18" s="27"/>
      <c r="B18" s="27"/>
      <c r="C18" s="27"/>
      <c r="D18" s="233">
        <f>SUM(D14:D16)</f>
        <v>0</v>
      </c>
      <c r="E18" s="27"/>
      <c r="F18" s="27"/>
      <c r="G18" s="233">
        <f>SUM(G14:G16)*0.67</f>
        <v>0</v>
      </c>
      <c r="H18" s="27"/>
      <c r="I18" s="87"/>
      <c r="J18" s="87"/>
      <c r="K18" s="88">
        <f>SUM(K14:K16)</f>
        <v>0</v>
      </c>
      <c r="L18" s="28"/>
      <c r="M18" s="28"/>
      <c r="N18" s="28"/>
    </row>
    <row r="19" spans="1:14" x14ac:dyDescent="0.2">
      <c r="A19" s="27"/>
      <c r="B19" s="27"/>
      <c r="C19" s="27"/>
      <c r="D19" s="233"/>
      <c r="E19" s="27"/>
      <c r="F19" s="27"/>
      <c r="G19" s="233"/>
      <c r="H19" s="27"/>
      <c r="I19" s="87"/>
      <c r="J19" s="87"/>
      <c r="K19" s="88"/>
      <c r="L19" s="28"/>
      <c r="M19" s="28"/>
      <c r="N19" s="28"/>
    </row>
    <row r="20" spans="1:14" ht="19.149999999999999" customHeight="1" x14ac:dyDescent="0.2">
      <c r="A20" s="29"/>
      <c r="B20" s="23"/>
      <c r="C20" s="13" t="s">
        <v>9</v>
      </c>
      <c r="E20" s="13" t="s">
        <v>138</v>
      </c>
      <c r="G20" s="23"/>
      <c r="H20" s="23"/>
      <c r="I20" s="345" t="s">
        <v>121</v>
      </c>
      <c r="J20" s="345"/>
      <c r="K20" s="345"/>
      <c r="L20" s="344"/>
      <c r="M20" s="344"/>
      <c r="N20" s="71"/>
    </row>
    <row r="21" spans="1:14" ht="25.9" customHeight="1" x14ac:dyDescent="0.2">
      <c r="A21" s="81" t="s">
        <v>115</v>
      </c>
      <c r="B21" s="232" t="s">
        <v>135</v>
      </c>
      <c r="C21" s="82" t="s">
        <v>5</v>
      </c>
      <c r="D21" s="232" t="s">
        <v>7</v>
      </c>
      <c r="E21" s="82" t="s">
        <v>0</v>
      </c>
      <c r="F21" s="81" t="s">
        <v>5</v>
      </c>
      <c r="G21" s="81" t="s">
        <v>7</v>
      </c>
      <c r="H21" s="78"/>
      <c r="I21" s="81" t="s">
        <v>0</v>
      </c>
      <c r="J21" s="81" t="s">
        <v>5</v>
      </c>
      <c r="K21" s="82" t="s">
        <v>7</v>
      </c>
      <c r="L21" s="28"/>
      <c r="M21" s="28"/>
      <c r="N21" s="28"/>
    </row>
    <row r="22" spans="1:14" ht="14.45" customHeight="1" x14ac:dyDescent="0.2">
      <c r="A22" s="227" t="s">
        <v>1</v>
      </c>
      <c r="B22" s="164">
        <v>1.3</v>
      </c>
      <c r="C22" s="161"/>
      <c r="D22" s="166">
        <f>C22*B22</f>
        <v>0</v>
      </c>
      <c r="E22" s="229" t="s">
        <v>1</v>
      </c>
      <c r="F22" s="69"/>
      <c r="G22" s="89">
        <f>F22*B22</f>
        <v>0</v>
      </c>
      <c r="H22" s="72"/>
      <c r="I22" s="83" t="s">
        <v>1</v>
      </c>
      <c r="J22" s="84"/>
      <c r="K22" s="85">
        <f>J22*B22</f>
        <v>0</v>
      </c>
    </row>
    <row r="23" spans="1:14" ht="14.45" customHeight="1" x14ac:dyDescent="0.2">
      <c r="A23" s="227" t="s">
        <v>2</v>
      </c>
      <c r="B23" s="164">
        <v>1.9</v>
      </c>
      <c r="C23" s="161"/>
      <c r="D23" s="166">
        <f>C23*B23</f>
        <v>0</v>
      </c>
      <c r="E23" s="229" t="s">
        <v>2</v>
      </c>
      <c r="F23" s="69"/>
      <c r="G23" s="89">
        <f>F23*B23</f>
        <v>0</v>
      </c>
      <c r="H23" s="72"/>
      <c r="I23" s="83" t="s">
        <v>2</v>
      </c>
      <c r="J23" s="84"/>
      <c r="K23" s="85">
        <f>J23*B23</f>
        <v>0</v>
      </c>
    </row>
    <row r="24" spans="1:14" ht="14.45" customHeight="1" x14ac:dyDescent="0.2">
      <c r="A24" s="227" t="s">
        <v>3</v>
      </c>
      <c r="B24" s="164">
        <v>2.4</v>
      </c>
      <c r="C24" s="161"/>
      <c r="D24" s="166">
        <f>C24*B24</f>
        <v>0</v>
      </c>
      <c r="E24" s="229" t="s">
        <v>3</v>
      </c>
      <c r="F24" s="69"/>
      <c r="G24" s="89">
        <f>F24*B24</f>
        <v>0</v>
      </c>
      <c r="H24" s="72"/>
      <c r="I24" s="83" t="s">
        <v>3</v>
      </c>
      <c r="J24" s="84"/>
      <c r="K24" s="85">
        <f>J24*B24</f>
        <v>0</v>
      </c>
    </row>
    <row r="25" spans="1:14" ht="14.45" customHeight="1" x14ac:dyDescent="0.2">
      <c r="A25" s="227" t="s">
        <v>140</v>
      </c>
      <c r="B25" s="164">
        <v>2.8</v>
      </c>
      <c r="C25" s="161"/>
      <c r="D25" s="166">
        <f>C25*B25</f>
        <v>0</v>
      </c>
      <c r="E25" s="229" t="s">
        <v>26</v>
      </c>
      <c r="F25" s="69"/>
      <c r="G25" s="89">
        <f>F25*B25</f>
        <v>0</v>
      </c>
      <c r="H25" s="72"/>
      <c r="I25" s="83" t="s">
        <v>26</v>
      </c>
      <c r="J25" s="84"/>
      <c r="K25" s="85">
        <f>J25*B25</f>
        <v>0</v>
      </c>
    </row>
    <row r="26" spans="1:14" ht="14.45" customHeight="1" x14ac:dyDescent="0.2">
      <c r="A26" s="112" t="s">
        <v>8</v>
      </c>
      <c r="B26" s="169"/>
      <c r="C26" s="163">
        <f>SUM(C22:C25)</f>
        <v>0</v>
      </c>
      <c r="D26" s="168">
        <f>SUM(D20:D25)</f>
        <v>0</v>
      </c>
      <c r="E26" s="231" t="s">
        <v>8</v>
      </c>
      <c r="F26" s="110">
        <f>SUM(F22:F25)</f>
        <v>0</v>
      </c>
      <c r="G26" s="110">
        <f>SUM(G21:G25)</f>
        <v>0</v>
      </c>
      <c r="H26" s="111"/>
      <c r="I26" s="75" t="s">
        <v>8</v>
      </c>
      <c r="J26" s="113">
        <f>SUM(J22:J25)</f>
        <v>0</v>
      </c>
      <c r="K26" s="114">
        <f>SUM(K22:K25)</f>
        <v>0</v>
      </c>
    </row>
    <row r="27" spans="1:14" ht="13.15" customHeight="1" x14ac:dyDescent="0.2">
      <c r="A27" s="23"/>
      <c r="B27" s="23"/>
      <c r="C27" s="22"/>
      <c r="D27" s="28">
        <f>SUM(D23:D25)</f>
        <v>0</v>
      </c>
      <c r="E27" s="23"/>
      <c r="F27" s="23"/>
      <c r="G27" s="233">
        <f>SUM(G23:G25)*0.67</f>
        <v>0</v>
      </c>
      <c r="H27" s="23"/>
      <c r="I27" s="73"/>
      <c r="J27" s="6"/>
      <c r="K27" s="88">
        <f>SUM(K23:K25)</f>
        <v>0</v>
      </c>
    </row>
    <row r="28" spans="1:14" ht="14.45" customHeight="1" x14ac:dyDescent="0.2">
      <c r="A28" s="29"/>
    </row>
    <row r="29" spans="1:14" ht="14.45" customHeight="1" x14ac:dyDescent="0.2">
      <c r="A29" s="23"/>
      <c r="B29" s="319" t="s">
        <v>35</v>
      </c>
      <c r="C29" s="319"/>
      <c r="D29" s="319"/>
      <c r="E29" s="86">
        <f>C17+C26+F17+F26</f>
        <v>0</v>
      </c>
      <c r="G29" s="319" t="s">
        <v>55</v>
      </c>
      <c r="H29" s="348"/>
      <c r="I29" s="348"/>
      <c r="J29" s="348"/>
      <c r="K29" s="118">
        <v>0</v>
      </c>
    </row>
    <row r="30" spans="1:14" ht="14.45" customHeight="1" x14ac:dyDescent="0.2">
      <c r="A30" s="23"/>
      <c r="B30" s="319" t="s">
        <v>28</v>
      </c>
      <c r="C30" s="319"/>
      <c r="D30" s="319"/>
      <c r="E30" s="86">
        <f>J17+J26</f>
        <v>0</v>
      </c>
      <c r="G30" s="349" t="s">
        <v>56</v>
      </c>
      <c r="H30" s="350"/>
      <c r="I30" s="350"/>
      <c r="J30" s="350"/>
      <c r="K30" s="118">
        <v>0</v>
      </c>
    </row>
    <row r="31" spans="1:14" ht="14.45" customHeight="1" x14ac:dyDescent="0.2">
      <c r="A31" s="23"/>
      <c r="B31" s="319" t="s">
        <v>36</v>
      </c>
      <c r="C31" s="319"/>
      <c r="D31" s="319"/>
      <c r="E31" s="86">
        <f>E29-E30</f>
        <v>0</v>
      </c>
      <c r="G31" s="349" t="s">
        <v>126</v>
      </c>
      <c r="H31" s="351"/>
      <c r="I31" s="351"/>
      <c r="J31" s="351"/>
      <c r="K31" s="86">
        <f>K30-K29</f>
        <v>0</v>
      </c>
    </row>
    <row r="32" spans="1:14" ht="15" customHeight="1" x14ac:dyDescent="0.2">
      <c r="J32" s="33"/>
      <c r="K32" s="33"/>
    </row>
    <row r="33" spans="1:14" ht="14.45" customHeight="1" x14ac:dyDescent="0.2">
      <c r="J33" s="33"/>
    </row>
    <row r="34" spans="1:14" ht="15" customHeight="1" x14ac:dyDescent="0.2">
      <c r="J34" s="33"/>
      <c r="K34" s="64" t="s">
        <v>29</v>
      </c>
      <c r="L34" s="102"/>
    </row>
    <row r="35" spans="1:14" ht="15" customHeight="1" x14ac:dyDescent="0.2">
      <c r="J35" s="33"/>
      <c r="K35" s="65" t="s">
        <v>30</v>
      </c>
      <c r="L35" s="102"/>
      <c r="N35" s="35" t="s">
        <v>47</v>
      </c>
    </row>
    <row r="36" spans="1:14" x14ac:dyDescent="0.2">
      <c r="J36" s="33"/>
      <c r="K36" s="33"/>
      <c r="M36" s="65"/>
      <c r="N36" s="35"/>
    </row>
    <row r="37" spans="1:14" x14ac:dyDescent="0.2">
      <c r="J37" s="33"/>
      <c r="K37" s="33"/>
      <c r="M37" s="65"/>
      <c r="N37" s="35"/>
    </row>
    <row r="38" spans="1:14" ht="14.45" customHeight="1" x14ac:dyDescent="0.2">
      <c r="A38" s="76" t="s">
        <v>37</v>
      </c>
      <c r="B38" s="6"/>
      <c r="C38" s="6"/>
      <c r="J38" s="33"/>
      <c r="K38" s="33"/>
      <c r="M38" s="65"/>
      <c r="N38" s="35"/>
    </row>
    <row r="39" spans="1:14" ht="14.45" customHeight="1" x14ac:dyDescent="0.2">
      <c r="A39" s="199"/>
      <c r="B39" s="346" t="s">
        <v>38</v>
      </c>
      <c r="C39" s="347"/>
      <c r="D39" s="347"/>
      <c r="E39" s="90">
        <f>D17+D26+G17+G26-K17-K26</f>
        <v>0</v>
      </c>
      <c r="M39" s="65"/>
      <c r="N39" s="35"/>
    </row>
    <row r="40" spans="1:14" x14ac:dyDescent="0.2">
      <c r="A40" s="200"/>
      <c r="C40" s="78"/>
      <c r="D40" s="78"/>
      <c r="I40" s="23"/>
      <c r="J40" s="23"/>
      <c r="K40" s="23"/>
      <c r="L40" s="23"/>
      <c r="M40" s="65"/>
      <c r="N40" s="35"/>
    </row>
    <row r="41" spans="1:14" ht="14.45" customHeight="1" x14ac:dyDescent="0.2">
      <c r="A41" s="200" t="s">
        <v>39</v>
      </c>
      <c r="C41" s="6"/>
      <c r="D41" s="6"/>
      <c r="I41" s="23"/>
      <c r="J41" s="23"/>
      <c r="K41" s="23"/>
      <c r="L41" s="23"/>
      <c r="M41" s="65"/>
      <c r="N41" s="35"/>
    </row>
    <row r="42" spans="1:14" ht="14.45" customHeight="1" x14ac:dyDescent="0.2">
      <c r="A42" s="136"/>
      <c r="B42" s="254" t="s">
        <v>40</v>
      </c>
      <c r="C42" s="255"/>
      <c r="D42" s="312"/>
      <c r="E42" s="155">
        <f>D18+G18+D27+G27-K18-K27</f>
        <v>0</v>
      </c>
      <c r="I42" s="23"/>
      <c r="J42" s="23"/>
      <c r="K42" s="23"/>
      <c r="L42" s="23"/>
      <c r="M42" s="65"/>
      <c r="N42" s="35"/>
    </row>
    <row r="43" spans="1:14" ht="14.45" customHeight="1" x14ac:dyDescent="0.2">
      <c r="A43" s="136"/>
      <c r="B43" s="254" t="s">
        <v>41</v>
      </c>
      <c r="C43" s="255"/>
      <c r="D43" s="312"/>
      <c r="E43" s="154">
        <f>F43+G43</f>
        <v>0</v>
      </c>
      <c r="F43" s="91">
        <f>(D18+G18-K18)*13/1000</f>
        <v>0</v>
      </c>
      <c r="G43" s="91">
        <f>(D27+G27-K27)*8/1000</f>
        <v>0</v>
      </c>
      <c r="I43" s="23"/>
      <c r="J43" s="23"/>
      <c r="K43" s="23"/>
      <c r="L43" s="23"/>
      <c r="M43" s="65"/>
      <c r="N43" s="35"/>
    </row>
    <row r="44" spans="1:14" ht="3.6" customHeight="1" x14ac:dyDescent="0.2">
      <c r="A44" s="136"/>
      <c r="B44" s="197"/>
      <c r="C44" s="197"/>
      <c r="D44" s="197"/>
      <c r="E44" s="198"/>
      <c r="F44" s="91"/>
      <c r="G44" s="91"/>
      <c r="I44" s="23"/>
      <c r="J44" s="23"/>
      <c r="K44" s="23"/>
      <c r="L44" s="23"/>
      <c r="M44" s="65"/>
      <c r="N44" s="35"/>
    </row>
    <row r="45" spans="1:14" ht="14.45" customHeight="1" x14ac:dyDescent="0.2">
      <c r="A45" s="136"/>
      <c r="B45" s="254" t="s">
        <v>146</v>
      </c>
      <c r="C45" s="255"/>
      <c r="D45" s="255"/>
      <c r="E45" s="256"/>
      <c r="F45" s="256"/>
      <c r="G45" s="256"/>
      <c r="I45" s="23"/>
      <c r="J45" s="23"/>
      <c r="K45" s="23"/>
      <c r="L45" s="23"/>
      <c r="M45" s="65"/>
      <c r="N45" s="35"/>
    </row>
    <row r="46" spans="1:14" x14ac:dyDescent="0.2">
      <c r="A46" s="136"/>
      <c r="C46" s="6"/>
      <c r="D46" s="6"/>
      <c r="I46" s="23"/>
      <c r="J46" s="23"/>
      <c r="K46" s="23"/>
      <c r="L46" s="23"/>
      <c r="M46" s="65"/>
      <c r="N46" s="35"/>
    </row>
    <row r="47" spans="1:14" ht="14.45" customHeight="1" x14ac:dyDescent="0.2">
      <c r="A47" s="200" t="s">
        <v>117</v>
      </c>
      <c r="C47" s="6"/>
      <c r="D47" s="6"/>
      <c r="I47" s="23"/>
      <c r="J47" s="23"/>
      <c r="K47" s="23"/>
      <c r="L47" s="23"/>
      <c r="M47" s="65"/>
      <c r="N47" s="35"/>
    </row>
    <row r="48" spans="1:14" ht="14.45" customHeight="1" x14ac:dyDescent="0.2">
      <c r="A48" s="79"/>
      <c r="B48" s="254" t="s">
        <v>38</v>
      </c>
      <c r="C48" s="255"/>
      <c r="D48" s="312"/>
      <c r="E48" s="155">
        <f>E39</f>
        <v>0</v>
      </c>
      <c r="I48" s="23"/>
      <c r="J48" s="23"/>
      <c r="K48" s="23"/>
      <c r="L48" s="23"/>
      <c r="M48" s="65"/>
      <c r="N48" s="35"/>
    </row>
    <row r="49" spans="1:14" ht="14.45" customHeight="1" x14ac:dyDescent="0.2">
      <c r="A49" s="79"/>
      <c r="B49" s="254" t="s">
        <v>142</v>
      </c>
      <c r="C49" s="255"/>
      <c r="D49" s="312"/>
      <c r="E49" s="155">
        <f>E31</f>
        <v>0</v>
      </c>
      <c r="I49" s="23"/>
      <c r="J49" s="23"/>
      <c r="K49" s="23"/>
      <c r="L49" s="23"/>
      <c r="M49" s="65"/>
      <c r="N49" s="35"/>
    </row>
    <row r="50" spans="1:14" ht="3.6" customHeight="1" x14ac:dyDescent="0.2">
      <c r="A50" s="79"/>
      <c r="B50" s="197"/>
      <c r="C50" s="197"/>
      <c r="D50" s="197"/>
      <c r="E50" s="201"/>
      <c r="I50" s="23"/>
      <c r="J50" s="23"/>
      <c r="K50" s="23"/>
      <c r="L50" s="23"/>
      <c r="M50" s="65"/>
      <c r="N50" s="35"/>
    </row>
    <row r="51" spans="1:14" ht="14.45" customHeight="1" x14ac:dyDescent="0.2">
      <c r="A51" s="79"/>
      <c r="B51" s="319" t="s">
        <v>98</v>
      </c>
      <c r="C51" s="319"/>
      <c r="D51" s="320"/>
      <c r="E51" s="321"/>
      <c r="F51" s="321"/>
      <c r="I51" s="23"/>
      <c r="J51" s="23"/>
      <c r="K51" s="23"/>
      <c r="L51" s="23"/>
      <c r="M51" s="65"/>
      <c r="N51" s="35"/>
    </row>
    <row r="52" spans="1:14" x14ac:dyDescent="0.2">
      <c r="A52" s="79"/>
      <c r="B52" s="77"/>
      <c r="C52" s="77"/>
      <c r="I52" s="23"/>
      <c r="J52" s="23"/>
      <c r="K52" s="23"/>
      <c r="L52" s="23"/>
      <c r="M52" s="65"/>
      <c r="N52" s="35"/>
    </row>
    <row r="53" spans="1:14" x14ac:dyDescent="0.2">
      <c r="A53" s="79"/>
      <c r="B53" s="77"/>
      <c r="C53" s="77"/>
      <c r="I53" s="23"/>
      <c r="J53" s="23"/>
      <c r="K53" s="23"/>
      <c r="L53" s="23"/>
      <c r="M53" s="65"/>
      <c r="N53" s="35"/>
    </row>
    <row r="54" spans="1:14" ht="14.45" customHeight="1" x14ac:dyDescent="0.2">
      <c r="A54" s="76" t="s">
        <v>42</v>
      </c>
      <c r="B54" s="95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35"/>
    </row>
    <row r="55" spans="1:14" ht="24.6" customHeight="1" x14ac:dyDescent="0.2">
      <c r="A55" s="324" t="s">
        <v>45</v>
      </c>
      <c r="B55" s="324"/>
      <c r="C55" s="324"/>
      <c r="D55" s="324"/>
      <c r="E55" s="324"/>
      <c r="F55" s="324"/>
      <c r="G55" s="324"/>
      <c r="H55" s="324"/>
      <c r="I55" s="324"/>
      <c r="J55" s="324"/>
      <c r="K55" s="324"/>
      <c r="L55" s="101"/>
      <c r="M55" s="101"/>
      <c r="N55" s="35"/>
    </row>
    <row r="56" spans="1:14" ht="14.45" customHeight="1" x14ac:dyDescent="0.2">
      <c r="A56" s="96" t="s">
        <v>43</v>
      </c>
      <c r="B56" s="98"/>
      <c r="C56" s="99"/>
      <c r="D56" s="99"/>
      <c r="E56" s="99"/>
      <c r="F56" s="99"/>
      <c r="G56" s="99"/>
      <c r="H56" s="99"/>
      <c r="I56" s="6"/>
      <c r="J56" s="6"/>
      <c r="K56" s="6"/>
      <c r="L56" s="6"/>
      <c r="M56" s="6"/>
      <c r="N56" s="35"/>
    </row>
    <row r="57" spans="1:14" ht="24.6" customHeight="1" x14ac:dyDescent="0.2">
      <c r="A57" s="313" t="s">
        <v>148</v>
      </c>
      <c r="B57" s="313"/>
      <c r="C57" s="313"/>
      <c r="D57" s="313"/>
      <c r="E57" s="313"/>
      <c r="F57" s="313"/>
      <c r="G57" s="313"/>
      <c r="H57" s="313"/>
      <c r="I57" s="313"/>
      <c r="J57" s="313"/>
      <c r="K57" s="313"/>
      <c r="L57" s="101"/>
      <c r="M57" s="101"/>
      <c r="N57" s="35"/>
    </row>
    <row r="58" spans="1:14" ht="14.45" customHeight="1" x14ac:dyDescent="0.2">
      <c r="A58" s="96" t="s">
        <v>44</v>
      </c>
      <c r="B58" s="6"/>
      <c r="C58" s="6"/>
      <c r="D58" s="6"/>
      <c r="E58" s="6"/>
      <c r="F58" s="97"/>
      <c r="G58" s="97"/>
      <c r="H58" s="97"/>
      <c r="I58" s="97"/>
      <c r="J58" s="97"/>
      <c r="K58" s="97"/>
      <c r="L58" s="97"/>
      <c r="M58" s="97"/>
      <c r="N58" s="35"/>
    </row>
    <row r="59" spans="1:14" ht="14.45" customHeight="1" x14ac:dyDescent="0.2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</row>
    <row r="60" spans="1:14" ht="14.45" customHeight="1" x14ac:dyDescent="0.2">
      <c r="A60" s="79"/>
      <c r="B60" s="77"/>
      <c r="C60" s="77"/>
      <c r="J60" s="33"/>
      <c r="K60" s="64" t="s">
        <v>29</v>
      </c>
      <c r="L60" s="103">
        <f>L34</f>
        <v>0</v>
      </c>
    </row>
    <row r="61" spans="1:14" ht="14.45" customHeight="1" x14ac:dyDescent="0.2">
      <c r="A61" s="79"/>
      <c r="B61" s="77"/>
      <c r="C61" s="77"/>
      <c r="J61" s="33"/>
      <c r="K61" s="65" t="s">
        <v>30</v>
      </c>
      <c r="L61" s="241">
        <f>L35</f>
        <v>0</v>
      </c>
      <c r="N61" s="35" t="s">
        <v>48</v>
      </c>
    </row>
    <row r="62" spans="1:14" x14ac:dyDescent="0.2">
      <c r="A62" s="79"/>
      <c r="B62" s="77"/>
      <c r="C62" s="77"/>
      <c r="J62" s="33"/>
      <c r="K62" s="33"/>
      <c r="M62" s="65"/>
    </row>
    <row r="63" spans="1:14" x14ac:dyDescent="0.2">
      <c r="A63" s="79"/>
      <c r="B63" s="77"/>
      <c r="C63" s="77"/>
      <c r="J63" s="33"/>
      <c r="K63" s="33"/>
      <c r="M63" s="65"/>
    </row>
    <row r="64" spans="1:14" s="7" customFormat="1" ht="18" x14ac:dyDescent="0.2">
      <c r="A64" s="8" t="s">
        <v>74</v>
      </c>
      <c r="B64" s="9"/>
      <c r="C64" s="9"/>
      <c r="D64" s="9"/>
      <c r="E64" s="6"/>
      <c r="F64" s="6"/>
      <c r="G64" s="6"/>
      <c r="H64" s="6"/>
      <c r="I64" s="6"/>
      <c r="J64" s="6"/>
      <c r="K64" s="6"/>
      <c r="L64" s="6"/>
      <c r="M64" s="6"/>
    </row>
    <row r="65" spans="1:21" s="7" customFormat="1" ht="18" x14ac:dyDescent="0.2">
      <c r="A65" s="8"/>
      <c r="B65" s="9"/>
      <c r="C65" s="9"/>
      <c r="D65" s="9"/>
      <c r="E65" s="6"/>
      <c r="F65" s="6"/>
      <c r="G65" s="6"/>
      <c r="H65" s="6"/>
      <c r="I65" s="6"/>
      <c r="J65" s="6"/>
      <c r="K65" s="6"/>
      <c r="L65" s="6"/>
      <c r="M65" s="6"/>
    </row>
    <row r="66" spans="1:21" ht="18" x14ac:dyDescent="0.25">
      <c r="A66" s="36" t="s">
        <v>27</v>
      </c>
      <c r="B66" s="36"/>
      <c r="C66" s="16"/>
      <c r="D66" s="17"/>
      <c r="E66" s="17"/>
      <c r="L66" s="19"/>
      <c r="M66" s="19"/>
    </row>
    <row r="67" spans="1:21" ht="6.6" customHeight="1" x14ac:dyDescent="0.2">
      <c r="B67" s="105"/>
      <c r="C67" s="105"/>
      <c r="D67" s="106"/>
      <c r="E67" s="105"/>
      <c r="F67" s="105"/>
      <c r="G67" s="107"/>
      <c r="H67" s="37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</row>
    <row r="68" spans="1:21" ht="40.15" customHeight="1" x14ac:dyDescent="0.2">
      <c r="A68" s="81"/>
      <c r="B68" s="67" t="s">
        <v>51</v>
      </c>
      <c r="C68" s="67" t="s">
        <v>21</v>
      </c>
      <c r="D68" s="67" t="s">
        <v>50</v>
      </c>
      <c r="E68" s="67" t="s">
        <v>12</v>
      </c>
      <c r="F68" s="67" t="s">
        <v>13</v>
      </c>
      <c r="G68" s="373" t="s">
        <v>20</v>
      </c>
      <c r="H68" s="374"/>
      <c r="I68" s="375"/>
      <c r="J68" s="38"/>
      <c r="K68" s="120"/>
      <c r="L68" s="121"/>
      <c r="M68" s="122"/>
      <c r="N68" s="122"/>
      <c r="O68" s="122"/>
      <c r="P68" s="122"/>
      <c r="Q68" s="122"/>
      <c r="R68" s="122"/>
      <c r="S68" s="132"/>
      <c r="T68" s="132"/>
      <c r="U68" s="74"/>
    </row>
    <row r="69" spans="1:21" ht="14.45" customHeight="1" x14ac:dyDescent="0.2">
      <c r="A69" s="66" t="s">
        <v>10</v>
      </c>
      <c r="B69" s="68">
        <v>7</v>
      </c>
      <c r="C69" s="108" t="s">
        <v>17</v>
      </c>
      <c r="D69" s="245">
        <v>22587</v>
      </c>
      <c r="E69" s="203">
        <f>E43</f>
        <v>0</v>
      </c>
      <c r="F69" s="252">
        <f>B69*E69</f>
        <v>0</v>
      </c>
      <c r="G69" s="330">
        <f>D69*F69</f>
        <v>0</v>
      </c>
      <c r="H69" s="330"/>
      <c r="I69" s="330"/>
      <c r="J69" s="41"/>
      <c r="K69" s="123"/>
      <c r="L69" s="77"/>
      <c r="M69" s="78"/>
      <c r="N69" s="121"/>
      <c r="O69" s="121"/>
      <c r="P69" s="128"/>
      <c r="Q69" s="78"/>
      <c r="R69" s="127"/>
      <c r="S69" s="132"/>
      <c r="T69" s="132"/>
      <c r="U69" s="74"/>
    </row>
    <row r="70" spans="1:21" ht="6.6" customHeight="1" x14ac:dyDescent="0.2">
      <c r="A70" s="66"/>
      <c r="B70" s="68"/>
      <c r="C70" s="108"/>
      <c r="D70" s="244"/>
      <c r="E70" s="89"/>
      <c r="F70" s="104"/>
      <c r="G70" s="376"/>
      <c r="H70" s="377"/>
      <c r="I70" s="378"/>
      <c r="J70" s="41"/>
      <c r="K70" s="123"/>
      <c r="L70" s="77"/>
      <c r="M70" s="78"/>
      <c r="N70" s="121"/>
      <c r="O70" s="121"/>
      <c r="P70" s="128"/>
      <c r="Q70" s="78"/>
      <c r="R70" s="127"/>
      <c r="S70" s="132"/>
      <c r="T70" s="132"/>
      <c r="U70" s="74"/>
    </row>
    <row r="71" spans="1:21" ht="14.45" customHeight="1" x14ac:dyDescent="0.2">
      <c r="A71" s="109" t="s">
        <v>11</v>
      </c>
      <c r="B71" s="68">
        <v>5</v>
      </c>
      <c r="C71" s="68" t="s">
        <v>18</v>
      </c>
      <c r="D71" s="245">
        <v>31066</v>
      </c>
      <c r="E71" s="203">
        <f>E43</f>
        <v>0</v>
      </c>
      <c r="F71" s="252">
        <f>B71*E71</f>
        <v>0</v>
      </c>
      <c r="G71" s="330">
        <f>D71*F71</f>
        <v>0</v>
      </c>
      <c r="H71" s="330"/>
      <c r="I71" s="330"/>
      <c r="J71" s="41"/>
      <c r="K71" s="123"/>
      <c r="L71" s="77"/>
      <c r="M71" s="121"/>
      <c r="N71" s="121"/>
      <c r="O71" s="124"/>
      <c r="P71" s="125"/>
      <c r="Q71" s="126"/>
      <c r="R71" s="127"/>
      <c r="S71" s="132"/>
      <c r="T71" s="132"/>
      <c r="U71" s="74"/>
    </row>
    <row r="72" spans="1:21" ht="6.6" customHeight="1" x14ac:dyDescent="0.2">
      <c r="A72" s="109"/>
      <c r="B72" s="68"/>
      <c r="C72" s="68"/>
      <c r="D72" s="244"/>
      <c r="E72" s="89"/>
      <c r="F72" s="104"/>
      <c r="G72" s="376"/>
      <c r="H72" s="377"/>
      <c r="I72" s="378"/>
      <c r="J72" s="41"/>
      <c r="K72" s="123"/>
      <c r="L72" s="77"/>
      <c r="M72" s="121"/>
      <c r="N72" s="121"/>
      <c r="O72" s="124"/>
      <c r="P72" s="125"/>
      <c r="Q72" s="126"/>
      <c r="R72" s="127"/>
      <c r="S72" s="132"/>
      <c r="T72" s="132"/>
      <c r="U72" s="74"/>
    </row>
    <row r="73" spans="1:21" ht="14.45" customHeight="1" x14ac:dyDescent="0.2">
      <c r="A73" s="66" t="s">
        <v>52</v>
      </c>
      <c r="B73" s="68">
        <v>2</v>
      </c>
      <c r="C73" s="68" t="s">
        <v>19</v>
      </c>
      <c r="D73" s="245">
        <v>31066</v>
      </c>
      <c r="E73" s="203">
        <f>E43*0.54</f>
        <v>0</v>
      </c>
      <c r="F73" s="252">
        <f>B73*E73</f>
        <v>0</v>
      </c>
      <c r="G73" s="330">
        <f>D73*F73</f>
        <v>0</v>
      </c>
      <c r="H73" s="330"/>
      <c r="I73" s="330"/>
      <c r="J73" s="41"/>
      <c r="K73" s="123"/>
      <c r="L73" s="77"/>
      <c r="M73" s="78"/>
      <c r="N73" s="121"/>
      <c r="O73" s="121"/>
      <c r="P73" s="128"/>
      <c r="Q73" s="121"/>
      <c r="R73" s="127"/>
      <c r="S73" s="132"/>
      <c r="T73" s="132"/>
      <c r="U73" s="74"/>
    </row>
    <row r="74" spans="1:21" ht="15.75" customHeight="1" x14ac:dyDescent="0.25">
      <c r="D74" s="19"/>
      <c r="E74" s="19"/>
      <c r="F74" s="39"/>
      <c r="G74" s="42"/>
      <c r="H74" s="42"/>
      <c r="J74" s="80"/>
      <c r="K74" s="119"/>
      <c r="L74" s="77"/>
      <c r="M74" s="121"/>
      <c r="N74" s="121"/>
      <c r="O74" s="124"/>
      <c r="P74" s="125"/>
      <c r="Q74" s="126"/>
      <c r="R74" s="129"/>
      <c r="S74" s="132"/>
      <c r="T74" s="132"/>
      <c r="U74" s="74"/>
    </row>
    <row r="75" spans="1:21" ht="15.75" customHeight="1" x14ac:dyDescent="0.2">
      <c r="A75" s="37" t="s">
        <v>70</v>
      </c>
      <c r="F75" s="43"/>
      <c r="K75" s="74"/>
      <c r="L75" s="130"/>
      <c r="M75" s="130"/>
      <c r="N75" s="131"/>
      <c r="O75" s="74"/>
      <c r="P75" s="74"/>
      <c r="Q75" s="74"/>
      <c r="R75" s="74"/>
      <c r="S75" s="74"/>
      <c r="T75" s="74"/>
      <c r="U75" s="74"/>
    </row>
    <row r="76" spans="1:21" ht="15.75" customHeight="1" x14ac:dyDescent="0.2">
      <c r="A76" s="47" t="s">
        <v>149</v>
      </c>
      <c r="B76" s="45"/>
      <c r="C76" s="46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35"/>
    </row>
    <row r="77" spans="1:21" ht="15.75" customHeight="1" x14ac:dyDescent="0.2">
      <c r="A77" s="158" t="s">
        <v>71</v>
      </c>
      <c r="B77" s="158"/>
      <c r="C77" s="159"/>
      <c r="D77" s="160"/>
      <c r="E77" s="160"/>
      <c r="F77" s="160"/>
      <c r="G77" s="160"/>
      <c r="H77" s="44"/>
      <c r="I77" s="44"/>
      <c r="J77" s="44"/>
      <c r="K77" s="44"/>
      <c r="L77" s="44"/>
      <c r="M77" s="44"/>
      <c r="N77" s="35"/>
    </row>
    <row r="78" spans="1:21" x14ac:dyDescent="0.2">
      <c r="A78" s="48"/>
      <c r="B78" s="48"/>
      <c r="C78" s="46"/>
      <c r="D78" s="44"/>
      <c r="E78" s="44"/>
      <c r="F78" s="44"/>
      <c r="G78" s="44"/>
      <c r="H78" s="44"/>
      <c r="I78" s="44"/>
      <c r="J78" s="44"/>
      <c r="K78" s="44"/>
      <c r="L78" s="44"/>
      <c r="M78" s="44"/>
    </row>
    <row r="79" spans="1:21" x14ac:dyDescent="0.2">
      <c r="A79" s="48"/>
      <c r="B79" s="48"/>
      <c r="C79" s="46"/>
      <c r="D79" s="44"/>
      <c r="E79" s="44"/>
      <c r="F79" s="44"/>
      <c r="G79" s="44"/>
      <c r="H79" s="44"/>
      <c r="I79" s="44"/>
      <c r="J79" s="44"/>
      <c r="K79" s="44"/>
      <c r="L79" s="44"/>
      <c r="M79" s="44"/>
    </row>
    <row r="80" spans="1:21" s="7" customFormat="1" ht="18" x14ac:dyDescent="0.2">
      <c r="A80" s="8" t="s">
        <v>23</v>
      </c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</row>
    <row r="81" spans="1:14" s="7" customFormat="1" ht="10.9" customHeight="1" x14ac:dyDescent="0.2">
      <c r="A81" s="8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</row>
    <row r="82" spans="1:14" s="7" customFormat="1" ht="14.45" customHeight="1" x14ac:dyDescent="0.2">
      <c r="A82" s="76" t="s">
        <v>101</v>
      </c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</row>
    <row r="83" spans="1:14" s="7" customFormat="1" ht="6.6" customHeight="1" x14ac:dyDescent="0.2">
      <c r="A83" s="7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</row>
    <row r="84" spans="1:14" s="7" customFormat="1" ht="60.6" customHeight="1" x14ac:dyDescent="0.2">
      <c r="A84" s="394"/>
      <c r="B84" s="394"/>
      <c r="C84" s="394"/>
      <c r="D84" s="394"/>
      <c r="E84" s="314" t="s">
        <v>102</v>
      </c>
      <c r="F84" s="314"/>
      <c r="G84" s="314" t="s">
        <v>103</v>
      </c>
      <c r="H84" s="314"/>
      <c r="I84" s="152" t="s">
        <v>143</v>
      </c>
      <c r="J84" s="152" t="s">
        <v>104</v>
      </c>
      <c r="K84" s="152" t="s">
        <v>105</v>
      </c>
      <c r="L84" s="322" t="s">
        <v>20</v>
      </c>
      <c r="M84" s="322"/>
    </row>
    <row r="85" spans="1:14" s="7" customFormat="1" ht="14.45" customHeight="1" x14ac:dyDescent="0.2">
      <c r="A85" s="270" t="s">
        <v>132</v>
      </c>
      <c r="B85" s="270"/>
      <c r="C85" s="270"/>
      <c r="D85" s="270"/>
      <c r="E85" s="331" t="s">
        <v>133</v>
      </c>
      <c r="F85" s="331"/>
      <c r="G85" s="331">
        <v>35</v>
      </c>
      <c r="H85" s="331"/>
      <c r="I85" s="204">
        <f>E48</f>
        <v>0</v>
      </c>
      <c r="J85" s="104">
        <f>I85/1000*G85</f>
        <v>0</v>
      </c>
      <c r="K85" s="205">
        <v>6621</v>
      </c>
      <c r="L85" s="323">
        <f>K85*J85</f>
        <v>0</v>
      </c>
      <c r="M85" s="323"/>
    </row>
    <row r="86" spans="1:14" s="7" customFormat="1" ht="14.45" customHeight="1" x14ac:dyDescent="0.2">
      <c r="A86" s="327" t="s">
        <v>129</v>
      </c>
      <c r="B86" s="328"/>
      <c r="C86" s="328"/>
      <c r="D86" s="329"/>
      <c r="E86" s="360" t="s">
        <v>127</v>
      </c>
      <c r="F86" s="361"/>
      <c r="G86" s="360">
        <v>30</v>
      </c>
      <c r="H86" s="361"/>
      <c r="I86" s="204">
        <f>E48</f>
        <v>0</v>
      </c>
      <c r="J86" s="104">
        <f>I86/1000*G86</f>
        <v>0</v>
      </c>
      <c r="K86" s="205">
        <v>6621</v>
      </c>
      <c r="L86" s="323">
        <f>K86*J86</f>
        <v>0</v>
      </c>
      <c r="M86" s="323"/>
    </row>
    <row r="87" spans="1:14" s="7" customFormat="1" ht="14.45" customHeight="1" x14ac:dyDescent="0.2">
      <c r="A87" s="270" t="s">
        <v>128</v>
      </c>
      <c r="B87" s="270"/>
      <c r="C87" s="270"/>
      <c r="D87" s="270"/>
      <c r="E87" s="331" t="s">
        <v>106</v>
      </c>
      <c r="F87" s="331"/>
      <c r="G87" s="331">
        <v>30</v>
      </c>
      <c r="H87" s="331"/>
      <c r="I87" s="204">
        <f>E48</f>
        <v>0</v>
      </c>
      <c r="J87" s="104">
        <f>I87/1000*G87</f>
        <v>0</v>
      </c>
      <c r="K87" s="205">
        <v>6621</v>
      </c>
      <c r="L87" s="323">
        <f>K87*J87</f>
        <v>0</v>
      </c>
      <c r="M87" s="323"/>
    </row>
    <row r="88" spans="1:14" s="7" customFormat="1" x14ac:dyDescent="0.2">
      <c r="A88" s="313" t="s">
        <v>70</v>
      </c>
      <c r="B88" s="313"/>
      <c r="C88" s="313"/>
      <c r="D88" s="313"/>
      <c r="E88" s="313"/>
      <c r="F88" s="313"/>
      <c r="G88" s="313"/>
      <c r="H88" s="313"/>
      <c r="I88" s="313"/>
      <c r="J88" s="313"/>
      <c r="K88" s="313"/>
      <c r="L88" s="313"/>
      <c r="M88" s="313"/>
    </row>
    <row r="89" spans="1:14" s="7" customFormat="1" x14ac:dyDescent="0.2">
      <c r="A89" s="208" t="s">
        <v>150</v>
      </c>
      <c r="B89" s="208"/>
      <c r="C89" s="208"/>
      <c r="D89" s="208"/>
      <c r="E89" s="208"/>
      <c r="F89" s="208"/>
      <c r="G89" s="208"/>
      <c r="H89" s="208"/>
      <c r="I89" s="208"/>
      <c r="J89" s="208"/>
      <c r="K89" s="208"/>
      <c r="L89" s="208"/>
      <c r="M89" s="97"/>
    </row>
    <row r="90" spans="1:14" s="7" customFormat="1" x14ac:dyDescent="0.2">
      <c r="A90" s="208" t="s">
        <v>107</v>
      </c>
      <c r="B90" s="6"/>
      <c r="C90" s="6"/>
      <c r="D90" s="6"/>
      <c r="E90" s="6"/>
      <c r="F90" s="196"/>
      <c r="G90" s="196"/>
      <c r="H90" s="196"/>
      <c r="I90" s="206"/>
      <c r="J90" s="207"/>
      <c r="K90" s="207"/>
      <c r="L90" s="6"/>
      <c r="M90" s="6"/>
    </row>
    <row r="91" spans="1:14" ht="15" customHeight="1" x14ac:dyDescent="0.25">
      <c r="A91" s="43"/>
      <c r="B91" s="43"/>
      <c r="E91" s="19"/>
      <c r="F91" s="53"/>
      <c r="G91" s="50"/>
      <c r="H91" s="50"/>
      <c r="J91" s="44"/>
      <c r="K91" s="44"/>
      <c r="L91" s="34"/>
      <c r="M91" s="52"/>
    </row>
    <row r="92" spans="1:14" ht="14.45" customHeight="1" x14ac:dyDescent="0.25">
      <c r="A92" s="43"/>
      <c r="B92" s="43"/>
      <c r="E92" s="19"/>
      <c r="F92" s="53"/>
      <c r="G92" s="50"/>
      <c r="H92" s="50"/>
      <c r="J92" s="44"/>
      <c r="K92" s="64" t="s">
        <v>29</v>
      </c>
      <c r="L92" s="103">
        <f>L34</f>
        <v>0</v>
      </c>
    </row>
    <row r="93" spans="1:14" ht="15" customHeight="1" x14ac:dyDescent="0.25">
      <c r="A93" s="43"/>
      <c r="B93" s="43"/>
      <c r="E93" s="19"/>
      <c r="F93" s="53"/>
      <c r="G93" s="50"/>
      <c r="H93" s="50"/>
      <c r="J93" s="44"/>
      <c r="K93" s="65" t="s">
        <v>30</v>
      </c>
      <c r="L93" s="241">
        <f>L35</f>
        <v>0</v>
      </c>
      <c r="N93" s="35" t="s">
        <v>46</v>
      </c>
    </row>
    <row r="94" spans="1:14" x14ac:dyDescent="0.2">
      <c r="A94" s="43"/>
      <c r="B94" s="43"/>
      <c r="E94" s="19"/>
      <c r="F94" s="51"/>
      <c r="G94" s="50"/>
      <c r="H94" s="50"/>
      <c r="J94" s="44"/>
      <c r="K94" s="44"/>
      <c r="M94" s="30"/>
    </row>
    <row r="95" spans="1:14" x14ac:dyDescent="0.2">
      <c r="A95" s="13"/>
      <c r="B95" s="13"/>
      <c r="J95" s="44"/>
      <c r="K95" s="44"/>
      <c r="M95" s="34"/>
    </row>
    <row r="97" spans="1:16" ht="12.75" customHeight="1" x14ac:dyDescent="0.2">
      <c r="N97" s="20"/>
      <c r="O97" s="56"/>
    </row>
    <row r="98" spans="1:16" ht="18" customHeight="1" x14ac:dyDescent="0.25">
      <c r="A98" s="36" t="s">
        <v>109</v>
      </c>
      <c r="B98" s="36"/>
      <c r="N98" s="56"/>
      <c r="O98" s="56"/>
    </row>
    <row r="99" spans="1:16" x14ac:dyDescent="0.2">
      <c r="A99" s="13"/>
      <c r="B99" s="13"/>
      <c r="O99" s="56"/>
      <c r="P99" s="56"/>
    </row>
    <row r="100" spans="1:16" x14ac:dyDescent="0.2">
      <c r="A100" s="209" t="s">
        <v>24</v>
      </c>
      <c r="B100" s="209"/>
      <c r="C100" s="210"/>
      <c r="D100" s="211"/>
      <c r="E100" s="211"/>
      <c r="F100" s="211"/>
      <c r="G100" s="211"/>
      <c r="H100" s="211"/>
      <c r="I100" s="211"/>
      <c r="J100" s="211"/>
      <c r="K100" s="211"/>
      <c r="L100" s="211"/>
      <c r="O100" s="56"/>
    </row>
    <row r="101" spans="1:16" x14ac:dyDescent="0.2">
      <c r="A101" s="212"/>
      <c r="B101" s="212"/>
      <c r="C101" s="212"/>
      <c r="D101" s="212"/>
      <c r="E101" s="210"/>
      <c r="F101" s="211"/>
      <c r="G101" s="211"/>
      <c r="H101" s="211"/>
      <c r="I101" s="211"/>
      <c r="J101" s="211"/>
      <c r="K101" s="211"/>
      <c r="L101" s="211"/>
    </row>
    <row r="102" spans="1:16" ht="14.45" customHeight="1" x14ac:dyDescent="0.2">
      <c r="A102" s="325" t="s">
        <v>144</v>
      </c>
      <c r="B102" s="325"/>
      <c r="C102" s="325"/>
      <c r="D102" s="325"/>
      <c r="E102" s="325"/>
      <c r="F102" s="222">
        <f>E48</f>
        <v>0</v>
      </c>
      <c r="G102" s="210"/>
      <c r="H102" s="210"/>
      <c r="I102" s="211"/>
      <c r="J102" s="213"/>
      <c r="K102" s="213"/>
      <c r="L102" s="211"/>
      <c r="M102" s="20"/>
    </row>
    <row r="103" spans="1:16" ht="14.45" customHeight="1" x14ac:dyDescent="0.2">
      <c r="A103" s="326" t="s">
        <v>110</v>
      </c>
      <c r="B103" s="325"/>
      <c r="C103" s="325"/>
      <c r="D103" s="325"/>
      <c r="E103" s="325"/>
      <c r="F103" s="223">
        <v>50</v>
      </c>
      <c r="G103" s="211"/>
      <c r="H103" s="211"/>
      <c r="I103" s="211"/>
      <c r="J103" s="211"/>
      <c r="K103" s="211"/>
      <c r="L103" s="211"/>
    </row>
    <row r="104" spans="1:16" ht="14.45" customHeight="1" x14ac:dyDescent="0.2">
      <c r="A104" s="325" t="s">
        <v>53</v>
      </c>
      <c r="B104" s="325"/>
      <c r="C104" s="325"/>
      <c r="D104" s="325"/>
      <c r="E104" s="325"/>
      <c r="F104" s="224">
        <f>+F103*F102</f>
        <v>0</v>
      </c>
      <c r="G104" s="214"/>
      <c r="H104" s="214"/>
      <c r="I104" s="215"/>
      <c r="J104" s="216"/>
      <c r="K104" s="216"/>
      <c r="L104" s="209"/>
      <c r="M104" s="56"/>
    </row>
    <row r="105" spans="1:16" x14ac:dyDescent="0.2">
      <c r="A105" s="211"/>
      <c r="B105" s="211"/>
      <c r="C105" s="210"/>
      <c r="D105" s="211"/>
      <c r="E105" s="211"/>
      <c r="F105" s="211"/>
      <c r="G105" s="211"/>
      <c r="H105" s="211"/>
      <c r="I105" s="211"/>
      <c r="J105" s="217"/>
      <c r="K105" s="217"/>
      <c r="L105" s="209"/>
      <c r="M105" s="20"/>
    </row>
    <row r="106" spans="1:16" x14ac:dyDescent="0.2">
      <c r="A106" s="315" t="s">
        <v>111</v>
      </c>
      <c r="B106" s="316"/>
      <c r="C106" s="317"/>
      <c r="D106" s="317"/>
      <c r="E106" s="317"/>
      <c r="F106" s="317"/>
      <c r="G106" s="317"/>
      <c r="H106" s="317"/>
      <c r="I106" s="318"/>
      <c r="J106" s="318"/>
      <c r="K106" s="318"/>
      <c r="L106" s="318"/>
      <c r="M106" s="56"/>
    </row>
    <row r="107" spans="1:16" x14ac:dyDescent="0.2">
      <c r="A107" s="317"/>
      <c r="B107" s="317"/>
      <c r="C107" s="317"/>
      <c r="D107" s="317"/>
      <c r="E107" s="317"/>
      <c r="F107" s="317"/>
      <c r="G107" s="317"/>
      <c r="H107" s="317"/>
      <c r="I107" s="318"/>
      <c r="J107" s="318"/>
      <c r="K107" s="318"/>
      <c r="L107" s="318"/>
      <c r="M107" s="31"/>
    </row>
    <row r="108" spans="1:16" x14ac:dyDescent="0.2">
      <c r="A108" s="211"/>
      <c r="B108" s="211"/>
      <c r="C108" s="210"/>
      <c r="D108" s="211"/>
      <c r="E108" s="211"/>
      <c r="F108" s="211"/>
      <c r="G108" s="211"/>
      <c r="H108" s="211"/>
      <c r="I108" s="209"/>
      <c r="J108" s="209"/>
      <c r="K108" s="209"/>
      <c r="L108" s="209"/>
      <c r="M108" s="31"/>
    </row>
    <row r="109" spans="1:16" ht="12.6" customHeight="1" x14ac:dyDescent="0.2">
      <c r="A109" s="359" t="s">
        <v>25</v>
      </c>
      <c r="B109" s="359"/>
      <c r="C109" s="359"/>
      <c r="D109" s="359"/>
      <c r="E109" s="359"/>
      <c r="F109" s="359"/>
      <c r="G109" s="359"/>
      <c r="H109" s="359"/>
      <c r="I109" s="359"/>
      <c r="J109" s="359"/>
      <c r="K109" s="359"/>
      <c r="L109" s="211"/>
      <c r="O109" s="56"/>
      <c r="P109" s="56"/>
    </row>
    <row r="110" spans="1:16" ht="13.15" customHeight="1" x14ac:dyDescent="0.2">
      <c r="A110" s="359"/>
      <c r="B110" s="359"/>
      <c r="C110" s="359"/>
      <c r="D110" s="359"/>
      <c r="E110" s="359"/>
      <c r="F110" s="359"/>
      <c r="G110" s="359"/>
      <c r="H110" s="359"/>
      <c r="I110" s="359"/>
      <c r="J110" s="359"/>
      <c r="K110" s="359"/>
      <c r="L110" s="211"/>
      <c r="O110" s="56"/>
      <c r="P110" s="56"/>
    </row>
    <row r="111" spans="1:16" x14ac:dyDescent="0.2">
      <c r="A111" s="218"/>
      <c r="B111" s="218"/>
      <c r="C111" s="210"/>
      <c r="D111" s="219"/>
      <c r="E111" s="210"/>
      <c r="F111" s="210"/>
      <c r="G111" s="220"/>
      <c r="H111" s="220"/>
      <c r="I111" s="221"/>
      <c r="J111" s="213"/>
      <c r="K111" s="213"/>
      <c r="L111" s="211"/>
      <c r="M111" s="60"/>
    </row>
    <row r="112" spans="1:16" x14ac:dyDescent="0.2">
      <c r="A112" s="57"/>
      <c r="B112" s="57"/>
      <c r="D112" s="58"/>
      <c r="E112" s="19"/>
      <c r="F112" s="19"/>
      <c r="G112" s="40"/>
      <c r="H112" s="40"/>
      <c r="I112" s="59"/>
      <c r="J112" s="41"/>
      <c r="K112" s="41"/>
      <c r="M112" s="60"/>
    </row>
    <row r="113" spans="1:14" x14ac:dyDescent="0.2">
      <c r="A113" s="57"/>
      <c r="B113" s="57"/>
      <c r="D113" s="58"/>
      <c r="E113" s="19"/>
      <c r="F113" s="19"/>
      <c r="G113" s="40"/>
      <c r="H113" s="40"/>
      <c r="I113" s="59"/>
      <c r="J113" s="41"/>
      <c r="K113" s="41"/>
      <c r="M113" s="60"/>
    </row>
    <row r="114" spans="1:14" x14ac:dyDescent="0.2">
      <c r="A114" s="49"/>
      <c r="B114" s="49"/>
      <c r="D114" s="58"/>
      <c r="E114" s="19"/>
      <c r="F114" s="19"/>
      <c r="G114" s="40"/>
      <c r="H114" s="40"/>
      <c r="I114" s="59"/>
      <c r="J114" s="41"/>
      <c r="K114" s="41"/>
      <c r="M114" s="34"/>
    </row>
    <row r="115" spans="1:14" ht="18" customHeight="1" x14ac:dyDescent="0.25">
      <c r="A115" s="36" t="s">
        <v>108</v>
      </c>
      <c r="B115" s="36"/>
      <c r="L115" s="30"/>
      <c r="M115" s="31"/>
    </row>
    <row r="116" spans="1:14" ht="18" x14ac:dyDescent="0.25">
      <c r="A116" s="36"/>
      <c r="B116" s="36"/>
      <c r="L116" s="30"/>
      <c r="M116" s="31"/>
    </row>
    <row r="117" spans="1:14" ht="14.45" customHeight="1" x14ac:dyDescent="0.2">
      <c r="A117" s="365" t="s">
        <v>145</v>
      </c>
      <c r="B117" s="366"/>
      <c r="C117" s="366"/>
      <c r="D117" s="366"/>
      <c r="E117" s="367"/>
      <c r="F117" s="247">
        <f>E49</f>
        <v>0</v>
      </c>
      <c r="G117" s="50"/>
      <c r="H117" s="50"/>
      <c r="J117" s="44"/>
      <c r="K117" s="44"/>
      <c r="L117" s="30"/>
      <c r="M117" s="31"/>
    </row>
    <row r="118" spans="1:14" ht="14.45" customHeight="1" x14ac:dyDescent="0.2">
      <c r="A118" s="365" t="s">
        <v>22</v>
      </c>
      <c r="B118" s="366"/>
      <c r="C118" s="366"/>
      <c r="D118" s="366"/>
      <c r="E118" s="367"/>
      <c r="F118" s="249">
        <v>100</v>
      </c>
      <c r="G118" s="50"/>
      <c r="H118" s="50"/>
      <c r="J118" s="44"/>
      <c r="K118" s="44"/>
      <c r="L118" s="30"/>
      <c r="M118" s="52"/>
      <c r="N118" s="54"/>
    </row>
    <row r="119" spans="1:14" s="54" customFormat="1" ht="14.45" customHeight="1" x14ac:dyDescent="0.2">
      <c r="A119" s="370" t="s">
        <v>53</v>
      </c>
      <c r="B119" s="371"/>
      <c r="C119" s="371"/>
      <c r="D119" s="371"/>
      <c r="E119" s="372"/>
      <c r="F119" s="248">
        <v>0</v>
      </c>
      <c r="G119" s="50"/>
      <c r="H119" s="50"/>
      <c r="I119" s="14"/>
      <c r="J119" s="44"/>
      <c r="K119" s="44"/>
      <c r="L119" s="34"/>
      <c r="M119" s="52"/>
      <c r="N119" s="14"/>
    </row>
    <row r="120" spans="1:14" x14ac:dyDescent="0.2">
      <c r="A120" s="49"/>
      <c r="B120" s="49"/>
      <c r="D120" s="58"/>
      <c r="E120" s="19"/>
      <c r="F120" s="19"/>
      <c r="G120" s="40"/>
      <c r="H120" s="40"/>
      <c r="I120" s="59"/>
      <c r="J120" s="41"/>
      <c r="K120" s="41"/>
      <c r="N120" s="43"/>
    </row>
    <row r="121" spans="1:14" ht="14.45" customHeight="1" x14ac:dyDescent="0.2">
      <c r="A121" s="250" t="s">
        <v>136</v>
      </c>
      <c r="B121" s="49"/>
      <c r="D121" s="58"/>
      <c r="E121" s="19"/>
      <c r="F121" s="19"/>
      <c r="G121" s="40"/>
      <c r="H121" s="40"/>
      <c r="I121" s="59"/>
      <c r="J121" s="41"/>
      <c r="K121" s="41"/>
      <c r="N121" s="43"/>
    </row>
    <row r="122" spans="1:14" ht="14.45" customHeight="1" x14ac:dyDescent="0.2">
      <c r="A122" s="209" t="s">
        <v>113</v>
      </c>
      <c r="B122" s="49"/>
      <c r="D122" s="58"/>
      <c r="E122" s="19"/>
      <c r="F122" s="19"/>
      <c r="G122" s="40"/>
      <c r="H122" s="40"/>
      <c r="I122" s="59"/>
      <c r="J122" s="41"/>
      <c r="K122" s="41"/>
      <c r="N122" s="43"/>
    </row>
    <row r="123" spans="1:14" x14ac:dyDescent="0.2">
      <c r="A123" s="49"/>
      <c r="B123" s="49"/>
      <c r="D123" s="58"/>
      <c r="E123" s="19"/>
      <c r="F123" s="19"/>
      <c r="G123" s="40"/>
      <c r="H123" s="40"/>
      <c r="I123" s="59"/>
      <c r="J123" s="41"/>
      <c r="K123" s="41"/>
      <c r="N123" s="43"/>
    </row>
    <row r="124" spans="1:14" x14ac:dyDescent="0.2">
      <c r="A124" s="49"/>
      <c r="B124" s="49"/>
      <c r="D124" s="58"/>
      <c r="E124" s="19"/>
      <c r="F124" s="19"/>
      <c r="G124" s="40"/>
      <c r="H124" s="40"/>
      <c r="I124" s="59"/>
      <c r="J124" s="41"/>
      <c r="K124" s="41"/>
      <c r="N124" s="43"/>
    </row>
    <row r="125" spans="1:14" x14ac:dyDescent="0.2">
      <c r="A125" s="49"/>
      <c r="B125" s="49"/>
      <c r="D125" s="58"/>
      <c r="E125" s="19"/>
      <c r="F125" s="19"/>
      <c r="G125" s="40"/>
      <c r="H125" s="40"/>
      <c r="I125" s="59"/>
      <c r="J125" s="41"/>
      <c r="K125" s="41"/>
      <c r="N125" s="43"/>
    </row>
    <row r="126" spans="1:14" x14ac:dyDescent="0.2">
      <c r="A126" s="49"/>
      <c r="B126" s="49"/>
      <c r="D126" s="58"/>
      <c r="E126" s="19"/>
      <c r="F126" s="19"/>
      <c r="G126" s="40"/>
      <c r="H126" s="40"/>
      <c r="I126" s="59"/>
      <c r="J126" s="41"/>
      <c r="K126" s="41"/>
      <c r="N126" s="43"/>
    </row>
    <row r="127" spans="1:14" x14ac:dyDescent="0.2">
      <c r="A127" s="49"/>
      <c r="B127" s="49"/>
      <c r="D127" s="58"/>
      <c r="E127" s="19"/>
      <c r="F127" s="19"/>
      <c r="G127" s="40"/>
      <c r="H127" s="40"/>
      <c r="I127" s="59"/>
      <c r="J127" s="41"/>
      <c r="K127" s="41"/>
      <c r="N127" s="43"/>
    </row>
    <row r="128" spans="1:14" ht="14.45" customHeight="1" x14ac:dyDescent="0.2">
      <c r="A128" s="49"/>
      <c r="B128" s="49"/>
      <c r="D128" s="58"/>
      <c r="E128" s="19"/>
      <c r="F128" s="19"/>
      <c r="G128" s="40"/>
      <c r="H128" s="40"/>
      <c r="I128" s="59"/>
      <c r="J128" s="41"/>
      <c r="K128" s="41"/>
    </row>
    <row r="129" spans="1:14" ht="14.45" customHeight="1" x14ac:dyDescent="0.2">
      <c r="A129" s="61"/>
      <c r="B129" s="61"/>
      <c r="D129" s="58"/>
      <c r="E129" s="19"/>
      <c r="F129" s="19"/>
      <c r="I129" s="59"/>
      <c r="J129" s="41"/>
      <c r="K129" s="64" t="s">
        <v>29</v>
      </c>
      <c r="L129" s="103">
        <f>L34</f>
        <v>0</v>
      </c>
    </row>
    <row r="130" spans="1:14" ht="14.45" customHeight="1" x14ac:dyDescent="0.2">
      <c r="A130" s="61"/>
      <c r="B130" s="61"/>
      <c r="D130" s="58"/>
      <c r="E130" s="19"/>
      <c r="F130" s="19"/>
      <c r="G130" s="62"/>
      <c r="H130" s="62"/>
      <c r="I130" s="59"/>
      <c r="J130" s="41"/>
      <c r="K130" s="65" t="s">
        <v>30</v>
      </c>
      <c r="L130" s="241">
        <f>L35</f>
        <v>0</v>
      </c>
      <c r="N130" s="35" t="s">
        <v>49</v>
      </c>
    </row>
    <row r="131" spans="1:14" x14ac:dyDescent="0.2">
      <c r="A131" s="61"/>
      <c r="B131" s="61"/>
      <c r="D131" s="58"/>
      <c r="E131" s="19"/>
      <c r="F131" s="19"/>
      <c r="G131" s="62"/>
      <c r="H131" s="62"/>
      <c r="I131" s="59"/>
      <c r="J131" s="41"/>
      <c r="K131" s="65"/>
      <c r="L131" s="103"/>
      <c r="N131" s="35"/>
    </row>
    <row r="132" spans="1:14" x14ac:dyDescent="0.2">
      <c r="A132" s="13"/>
      <c r="B132" s="13"/>
      <c r="C132" s="55"/>
      <c r="D132" s="43"/>
      <c r="E132" s="43"/>
      <c r="F132" s="43"/>
      <c r="G132" s="43"/>
      <c r="H132" s="43"/>
      <c r="I132" s="59"/>
    </row>
    <row r="133" spans="1:14" x14ac:dyDescent="0.2">
      <c r="A133" s="13"/>
      <c r="B133" s="13"/>
      <c r="C133" s="55"/>
      <c r="D133" s="43"/>
      <c r="E133" s="43"/>
      <c r="F133" s="43"/>
      <c r="G133" s="43"/>
      <c r="H133" s="43"/>
      <c r="I133" s="59"/>
    </row>
    <row r="134" spans="1:14" s="43" customFormat="1" x14ac:dyDescent="0.2">
      <c r="A134" s="76"/>
      <c r="B134" s="6"/>
      <c r="C134" s="6"/>
      <c r="D134" s="6"/>
      <c r="E134" s="6"/>
      <c r="F134" s="6"/>
      <c r="G134" s="6"/>
      <c r="H134" s="133"/>
      <c r="I134" s="133"/>
      <c r="J134" s="133"/>
      <c r="K134" s="133"/>
      <c r="L134" s="133"/>
      <c r="M134" s="7"/>
      <c r="N134" s="7"/>
    </row>
    <row r="135" spans="1:14" ht="18" x14ac:dyDescent="0.2">
      <c r="A135" s="8" t="s">
        <v>73</v>
      </c>
      <c r="B135" s="8"/>
      <c r="C135" s="8"/>
      <c r="D135" s="8"/>
      <c r="E135" s="8"/>
      <c r="F135" s="6"/>
      <c r="G135" s="6"/>
      <c r="H135" s="133"/>
      <c r="I135" s="133"/>
      <c r="J135" s="133"/>
      <c r="K135" s="133"/>
      <c r="L135" s="133"/>
      <c r="M135" s="7"/>
      <c r="N135" s="7"/>
    </row>
    <row r="136" spans="1:14" x14ac:dyDescent="0.2">
      <c r="A136" s="134"/>
      <c r="B136" s="134"/>
      <c r="C136" s="134"/>
      <c r="D136" s="134"/>
      <c r="E136" s="134"/>
      <c r="F136" s="6"/>
      <c r="G136" s="6"/>
      <c r="H136" s="133"/>
      <c r="I136" s="133"/>
      <c r="J136" s="133"/>
      <c r="K136" s="133"/>
      <c r="L136" s="133"/>
      <c r="M136" s="7"/>
      <c r="N136" s="7"/>
    </row>
    <row r="137" spans="1:14" ht="14.45" customHeight="1" x14ac:dyDescent="0.2">
      <c r="A137" s="76" t="s">
        <v>54</v>
      </c>
      <c r="B137" s="76"/>
      <c r="C137" s="6"/>
      <c r="D137" s="6"/>
      <c r="E137" s="6"/>
      <c r="F137" s="6"/>
      <c r="G137" s="6"/>
      <c r="H137" s="133"/>
      <c r="I137" s="133"/>
      <c r="J137" s="133"/>
      <c r="K137" s="133"/>
      <c r="L137" s="133"/>
      <c r="M137" s="7"/>
      <c r="N137" s="7"/>
    </row>
    <row r="138" spans="1:14" s="63" customFormat="1" x14ac:dyDescent="0.2">
      <c r="A138" s="76"/>
      <c r="B138" s="6"/>
      <c r="C138" s="6"/>
      <c r="D138" s="6"/>
      <c r="E138" s="6"/>
      <c r="F138" s="6"/>
      <c r="G138" s="6"/>
      <c r="H138" s="133"/>
      <c r="I138" s="133"/>
      <c r="J138" s="133"/>
      <c r="K138" s="133"/>
      <c r="L138" s="133"/>
      <c r="M138" s="7"/>
      <c r="N138" s="7"/>
    </row>
    <row r="139" spans="1:14" ht="14.45" customHeight="1" x14ac:dyDescent="0.2">
      <c r="A139" s="332" t="s">
        <v>57</v>
      </c>
      <c r="B139" s="333"/>
      <c r="C139" s="333"/>
      <c r="D139" s="334"/>
      <c r="E139" s="369">
        <f>K31*1730</f>
        <v>0</v>
      </c>
      <c r="F139" s="369"/>
      <c r="G139" s="135" t="s">
        <v>151</v>
      </c>
      <c r="H139" s="7"/>
      <c r="I139" s="133"/>
      <c r="J139" s="133"/>
      <c r="K139" s="133"/>
      <c r="L139" s="133"/>
      <c r="M139" s="7"/>
      <c r="N139" s="7"/>
    </row>
    <row r="140" spans="1:14" ht="14.45" customHeight="1" x14ac:dyDescent="0.2">
      <c r="A140" s="368" t="s">
        <v>58</v>
      </c>
      <c r="B140" s="368"/>
      <c r="C140" s="368"/>
      <c r="D140" s="368"/>
      <c r="E140" s="369">
        <f>(E48-K31)*864</f>
        <v>0</v>
      </c>
      <c r="F140" s="369"/>
      <c r="G140" s="246" t="s">
        <v>152</v>
      </c>
      <c r="H140" s="7"/>
      <c r="I140" s="133"/>
      <c r="J140" s="133"/>
      <c r="K140" s="133"/>
      <c r="L140" s="133"/>
      <c r="M140" s="7"/>
      <c r="N140" s="7"/>
    </row>
    <row r="141" spans="1:14" ht="15" x14ac:dyDescent="0.2">
      <c r="A141" s="7"/>
      <c r="B141" s="7"/>
      <c r="C141" s="7"/>
      <c r="D141" s="7"/>
      <c r="E141" s="7"/>
      <c r="F141" s="7"/>
      <c r="G141" s="246" t="s">
        <v>125</v>
      </c>
      <c r="H141" s="133"/>
      <c r="I141" s="133"/>
      <c r="J141" s="133"/>
      <c r="K141" s="133"/>
      <c r="L141" s="133"/>
      <c r="M141" s="7"/>
      <c r="N141" s="7"/>
    </row>
    <row r="142" spans="1:14" ht="14.45" customHeight="1" x14ac:dyDescent="0.2">
      <c r="A142" s="7"/>
      <c r="B142" s="254" t="s">
        <v>59</v>
      </c>
      <c r="C142" s="255"/>
      <c r="D142" s="312"/>
      <c r="E142" s="260">
        <f>E139+E140</f>
        <v>0</v>
      </c>
      <c r="F142" s="261"/>
      <c r="H142" s="7"/>
      <c r="I142" s="7"/>
      <c r="J142" s="7"/>
      <c r="K142" s="7"/>
      <c r="L142" s="6"/>
      <c r="M142" s="7"/>
      <c r="N142" s="7"/>
    </row>
    <row r="143" spans="1:14" x14ac:dyDescent="0.2">
      <c r="A143" s="7"/>
      <c r="G143" s="7"/>
      <c r="H143" s="7"/>
      <c r="I143" s="7"/>
      <c r="J143" s="7"/>
      <c r="K143" s="7"/>
      <c r="L143" s="7"/>
      <c r="M143" s="7"/>
      <c r="N143" s="7"/>
    </row>
    <row r="144" spans="1:14" x14ac:dyDescent="0.2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</row>
    <row r="145" spans="1:14" ht="14.45" customHeight="1" x14ac:dyDescent="0.2">
      <c r="A145" s="76" t="s">
        <v>60</v>
      </c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</row>
    <row r="146" spans="1:14" x14ac:dyDescent="0.2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</row>
    <row r="147" spans="1:14" ht="42.6" customHeight="1" x14ac:dyDescent="0.2">
      <c r="A147" s="284"/>
      <c r="B147" s="285"/>
      <c r="C147" s="152" t="s">
        <v>116</v>
      </c>
      <c r="D147" s="138" t="s">
        <v>6</v>
      </c>
      <c r="E147" s="139" t="s">
        <v>61</v>
      </c>
      <c r="F147" s="67" t="s">
        <v>72</v>
      </c>
      <c r="G147" s="364" t="s">
        <v>62</v>
      </c>
      <c r="H147" s="364"/>
      <c r="I147" s="364"/>
      <c r="J147" s="362" t="s">
        <v>63</v>
      </c>
      <c r="K147" s="363"/>
      <c r="L147" s="284" t="s">
        <v>20</v>
      </c>
      <c r="M147" s="285"/>
      <c r="N147" s="7"/>
    </row>
    <row r="148" spans="1:14" ht="14.45" customHeight="1" x14ac:dyDescent="0.2">
      <c r="A148" s="327" t="s">
        <v>64</v>
      </c>
      <c r="B148" s="329"/>
      <c r="C148" s="234"/>
      <c r="D148" s="140">
        <v>21</v>
      </c>
      <c r="E148" s="141">
        <f>(C148/D148)</f>
        <v>0</v>
      </c>
      <c r="F148" s="234"/>
      <c r="G148" s="271">
        <f>(E148-F148)*864</f>
        <v>0</v>
      </c>
      <c r="H148" s="271"/>
      <c r="I148" s="271"/>
      <c r="J148" s="272">
        <f>F148*1730</f>
        <v>0</v>
      </c>
      <c r="K148" s="273"/>
      <c r="L148" s="260">
        <f>(G148+J148)</f>
        <v>0</v>
      </c>
      <c r="M148" s="261"/>
      <c r="N148" s="7"/>
    </row>
    <row r="149" spans="1:14" ht="14.45" customHeight="1" x14ac:dyDescent="0.2">
      <c r="A149" s="327" t="s">
        <v>65</v>
      </c>
      <c r="B149" s="329"/>
      <c r="C149" s="234"/>
      <c r="D149" s="140">
        <v>37</v>
      </c>
      <c r="E149" s="141">
        <f>(C149/D149)</f>
        <v>0</v>
      </c>
      <c r="F149" s="234"/>
      <c r="G149" s="271">
        <f>(E149-F149)*864</f>
        <v>0</v>
      </c>
      <c r="H149" s="271"/>
      <c r="I149" s="271"/>
      <c r="J149" s="272">
        <f>F149*1730</f>
        <v>0</v>
      </c>
      <c r="K149" s="273"/>
      <c r="L149" s="260">
        <f>(G149+J149)</f>
        <v>0</v>
      </c>
      <c r="M149" s="261"/>
      <c r="N149" s="7"/>
    </row>
    <row r="150" spans="1:14" ht="14.45" customHeight="1" x14ac:dyDescent="0.2">
      <c r="A150" s="270" t="s">
        <v>66</v>
      </c>
      <c r="B150" s="270"/>
      <c r="C150" s="234"/>
      <c r="D150" s="140">
        <v>35</v>
      </c>
      <c r="E150" s="141">
        <f>(C150/D150)</f>
        <v>0</v>
      </c>
      <c r="F150" s="234"/>
      <c r="G150" s="271">
        <f>(E150-F150)*864</f>
        <v>0</v>
      </c>
      <c r="H150" s="271"/>
      <c r="I150" s="271"/>
      <c r="J150" s="272">
        <f>F150*1730</f>
        <v>0</v>
      </c>
      <c r="K150" s="273"/>
      <c r="L150" s="260">
        <f>(G150+J150)</f>
        <v>0</v>
      </c>
      <c r="M150" s="261"/>
      <c r="N150" s="7"/>
    </row>
    <row r="151" spans="1:14" ht="14.45" customHeight="1" x14ac:dyDescent="0.2">
      <c r="A151" s="270" t="s">
        <v>67</v>
      </c>
      <c r="B151" s="270"/>
      <c r="C151" s="234"/>
      <c r="D151" s="140">
        <v>47</v>
      </c>
      <c r="E151" s="141">
        <f>(C151/D151)</f>
        <v>0</v>
      </c>
      <c r="F151" s="234"/>
      <c r="G151" s="271">
        <f>(E151-F151)*864</f>
        <v>0</v>
      </c>
      <c r="H151" s="271"/>
      <c r="I151" s="271"/>
      <c r="J151" s="272">
        <f>F151*1730</f>
        <v>0</v>
      </c>
      <c r="K151" s="273"/>
      <c r="L151" s="260">
        <f>(G151+J151)</f>
        <v>0</v>
      </c>
      <c r="M151" s="261"/>
      <c r="N151" s="7"/>
    </row>
    <row r="152" spans="1:14" ht="6" customHeight="1" x14ac:dyDescent="0.2">
      <c r="A152" s="7"/>
      <c r="B152" s="7"/>
      <c r="C152" s="100"/>
      <c r="D152" s="100"/>
      <c r="E152" s="100"/>
      <c r="F152" s="7"/>
      <c r="G152" s="142"/>
      <c r="H152" s="142"/>
      <c r="I152" s="143"/>
      <c r="J152" s="7"/>
      <c r="K152" s="7"/>
      <c r="L152" s="7"/>
      <c r="M152" s="7"/>
      <c r="N152" s="7"/>
    </row>
    <row r="153" spans="1:14" ht="14.45" customHeight="1" x14ac:dyDescent="0.2">
      <c r="A153" s="7"/>
      <c r="B153" s="157" t="s">
        <v>8</v>
      </c>
      <c r="C153" s="235">
        <f>SUM(C148:C151)</f>
        <v>0</v>
      </c>
      <c r="D153" s="236"/>
      <c r="E153" s="237">
        <f>SUM(E148:E151)</f>
        <v>0</v>
      </c>
      <c r="F153" s="235">
        <f>SUM(F148:F151)</f>
        <v>0</v>
      </c>
      <c r="G153" s="156"/>
      <c r="H153" s="156"/>
      <c r="I153" s="267" t="s">
        <v>68</v>
      </c>
      <c r="J153" s="268"/>
      <c r="K153" s="269"/>
      <c r="L153" s="260">
        <f>SUM(L148:M151)</f>
        <v>0</v>
      </c>
      <c r="M153" s="261"/>
    </row>
    <row r="154" spans="1:14" ht="14.45" customHeight="1" x14ac:dyDescent="0.2">
      <c r="A154" s="7"/>
      <c r="B154" s="7"/>
      <c r="C154" s="144"/>
      <c r="D154" s="144"/>
      <c r="E154" s="144"/>
      <c r="F154" s="145"/>
      <c r="G154" s="145"/>
      <c r="H154" s="145"/>
      <c r="I154" s="146"/>
      <c r="J154" s="7"/>
      <c r="K154" s="7"/>
      <c r="L154" s="7"/>
      <c r="M154" s="7"/>
      <c r="N154" s="7"/>
    </row>
    <row r="155" spans="1:14" x14ac:dyDescent="0.2">
      <c r="A155" s="7"/>
      <c r="B155" s="7"/>
      <c r="C155" s="144"/>
      <c r="D155" s="144"/>
      <c r="E155" s="144"/>
      <c r="F155" s="144"/>
      <c r="G155" s="144"/>
      <c r="H155" s="147"/>
      <c r="I155" s="147"/>
      <c r="J155" s="146"/>
      <c r="K155" s="146"/>
      <c r="L155" s="7"/>
      <c r="M155" s="7"/>
      <c r="N155" s="7"/>
    </row>
    <row r="156" spans="1:14" x14ac:dyDescent="0.2">
      <c r="A156" s="7"/>
      <c r="B156" s="7"/>
      <c r="C156" s="144"/>
      <c r="D156" s="144"/>
      <c r="E156" s="144"/>
      <c r="F156" s="144"/>
      <c r="G156" s="144"/>
      <c r="H156" s="147"/>
      <c r="I156" s="147"/>
      <c r="J156" s="146"/>
      <c r="K156" s="146"/>
      <c r="L156" s="7"/>
      <c r="M156" s="7"/>
      <c r="N156" s="7"/>
    </row>
    <row r="157" spans="1:14" x14ac:dyDescent="0.2">
      <c r="A157" s="7"/>
      <c r="B157" s="7"/>
      <c r="C157" s="144"/>
      <c r="D157" s="144"/>
      <c r="E157" s="144"/>
      <c r="F157" s="144"/>
      <c r="G157" s="144"/>
      <c r="H157" s="147"/>
      <c r="I157" s="147"/>
      <c r="J157" s="146"/>
      <c r="K157" s="146"/>
      <c r="L157" s="7"/>
      <c r="M157" s="7"/>
      <c r="N157" s="7"/>
    </row>
    <row r="158" spans="1:14" ht="14.45" customHeight="1" x14ac:dyDescent="0.2">
      <c r="A158" s="7"/>
      <c r="B158" s="7"/>
      <c r="H158" s="7"/>
      <c r="I158" s="7"/>
      <c r="J158" s="7"/>
      <c r="K158" s="7"/>
      <c r="L158" s="7"/>
      <c r="M158" s="7"/>
      <c r="N158" s="7"/>
    </row>
    <row r="159" spans="1:14" x14ac:dyDescent="0.2">
      <c r="A159" s="7"/>
      <c r="B159" s="7"/>
      <c r="C159" s="144"/>
      <c r="D159" s="144"/>
      <c r="E159" s="144"/>
      <c r="F159" s="144"/>
      <c r="G159" s="144"/>
      <c r="H159" s="147"/>
      <c r="I159" s="147"/>
      <c r="J159" s="146"/>
      <c r="K159" s="146"/>
      <c r="L159" s="7"/>
      <c r="M159" s="7"/>
      <c r="N159" s="7"/>
    </row>
    <row r="160" spans="1:14" x14ac:dyDescent="0.2">
      <c r="A160" s="7"/>
      <c r="B160" s="7"/>
      <c r="C160" s="144"/>
      <c r="D160" s="144"/>
      <c r="E160" s="144"/>
      <c r="F160" s="144"/>
      <c r="G160" s="144"/>
      <c r="H160" s="147"/>
      <c r="I160" s="147"/>
      <c r="J160" s="146"/>
      <c r="K160" s="146"/>
      <c r="L160" s="7"/>
      <c r="M160" s="7"/>
      <c r="N160" s="7"/>
    </row>
    <row r="161" spans="1:14" x14ac:dyDescent="0.2">
      <c r="A161" s="7"/>
      <c r="B161" s="7"/>
      <c r="C161" s="144"/>
      <c r="D161" s="144"/>
      <c r="E161" s="144"/>
      <c r="F161" s="144"/>
      <c r="G161" s="144"/>
      <c r="H161" s="147"/>
      <c r="I161" s="147"/>
      <c r="J161" s="146"/>
      <c r="K161" s="146"/>
      <c r="L161" s="7"/>
      <c r="M161" s="7"/>
      <c r="N161" s="7"/>
    </row>
    <row r="162" spans="1:14" x14ac:dyDescent="0.2">
      <c r="A162" s="7"/>
      <c r="B162" s="7"/>
      <c r="C162" s="7"/>
      <c r="D162" s="7"/>
      <c r="E162" s="7"/>
      <c r="F162" s="7"/>
      <c r="G162" s="7"/>
      <c r="H162" s="7"/>
      <c r="I162" s="6"/>
      <c r="J162" s="148"/>
      <c r="K162" s="148" t="s">
        <v>29</v>
      </c>
      <c r="L162" s="149">
        <f>L34</f>
        <v>0</v>
      </c>
      <c r="M162" s="7"/>
      <c r="N162" s="7"/>
    </row>
    <row r="163" spans="1:14" x14ac:dyDescent="0.2">
      <c r="A163" s="7"/>
      <c r="B163" s="7"/>
      <c r="C163" s="7"/>
      <c r="D163" s="7"/>
      <c r="E163" s="7"/>
      <c r="F163" s="7"/>
      <c r="G163" s="7"/>
      <c r="H163" s="7"/>
      <c r="I163" s="6"/>
      <c r="J163" s="150"/>
      <c r="K163" s="150" t="s">
        <v>30</v>
      </c>
      <c r="L163" s="242">
        <f>L35</f>
        <v>0</v>
      </c>
      <c r="M163" s="7"/>
      <c r="N163" s="151" t="s">
        <v>69</v>
      </c>
    </row>
    <row r="164" spans="1:14" x14ac:dyDescent="0.2">
      <c r="A164" s="136"/>
      <c r="B164" s="136"/>
      <c r="C164" s="136"/>
      <c r="D164" s="136"/>
      <c r="E164" s="136"/>
      <c r="F164" s="136"/>
      <c r="G164" s="136"/>
      <c r="H164" s="136"/>
      <c r="I164" s="136"/>
      <c r="J164" s="7"/>
      <c r="K164" s="7"/>
      <c r="L164" s="7"/>
      <c r="M164" s="7"/>
      <c r="N164" s="7"/>
    </row>
    <row r="167" spans="1:14" x14ac:dyDescent="0.2">
      <c r="A167" s="136"/>
      <c r="B167" s="170"/>
      <c r="C167" s="170"/>
      <c r="D167" s="171"/>
      <c r="E167" s="172"/>
      <c r="F167" s="170"/>
      <c r="G167" s="173"/>
      <c r="H167" s="173"/>
    </row>
    <row r="168" spans="1:14" x14ac:dyDescent="0.2">
      <c r="A168" s="136"/>
      <c r="B168" s="264" t="s">
        <v>76</v>
      </c>
      <c r="C168" s="265"/>
      <c r="D168" s="266"/>
      <c r="E168" s="174"/>
      <c r="F168" s="175"/>
      <c r="G168" s="175"/>
      <c r="H168" s="173"/>
    </row>
    <row r="169" spans="1:14" x14ac:dyDescent="0.2">
      <c r="A169" s="136"/>
      <c r="B169" s="281" t="s">
        <v>146</v>
      </c>
      <c r="C169" s="282"/>
      <c r="D169" s="283"/>
      <c r="E169" s="262">
        <f>D45</f>
        <v>0</v>
      </c>
      <c r="F169" s="263"/>
      <c r="G169" s="263"/>
      <c r="H169" s="136"/>
    </row>
    <row r="170" spans="1:14" x14ac:dyDescent="0.2">
      <c r="A170" s="136"/>
      <c r="B170" s="281" t="s">
        <v>78</v>
      </c>
      <c r="C170" s="282"/>
      <c r="D170" s="283"/>
      <c r="E170" s="176">
        <f>E39</f>
        <v>0</v>
      </c>
      <c r="F170" s="177"/>
      <c r="G170" s="177"/>
      <c r="H170" s="173"/>
    </row>
    <row r="171" spans="1:14" x14ac:dyDescent="0.2">
      <c r="A171" s="136"/>
      <c r="B171" s="384"/>
      <c r="C171" s="385"/>
      <c r="D171" s="386"/>
      <c r="E171" s="178" t="s">
        <v>10</v>
      </c>
      <c r="F171" s="179" t="s">
        <v>11</v>
      </c>
      <c r="G171" s="179" t="s">
        <v>85</v>
      </c>
      <c r="H171" s="136"/>
    </row>
    <row r="172" spans="1:14" x14ac:dyDescent="0.2">
      <c r="A172" s="136"/>
      <c r="B172" s="281" t="s">
        <v>12</v>
      </c>
      <c r="C172" s="282"/>
      <c r="D172" s="283"/>
      <c r="E172" s="180">
        <f>E69</f>
        <v>0</v>
      </c>
      <c r="F172" s="181">
        <f>E71</f>
        <v>0</v>
      </c>
      <c r="G172" s="181">
        <f>E73</f>
        <v>0</v>
      </c>
      <c r="H172" s="136"/>
    </row>
    <row r="173" spans="1:14" x14ac:dyDescent="0.2">
      <c r="A173" s="137"/>
      <c r="B173" s="281" t="s">
        <v>79</v>
      </c>
      <c r="C173" s="282"/>
      <c r="D173" s="283"/>
      <c r="E173" s="180">
        <f>F69</f>
        <v>0</v>
      </c>
      <c r="F173" s="181">
        <f>F71</f>
        <v>0</v>
      </c>
      <c r="G173" s="181">
        <f>F73</f>
        <v>0</v>
      </c>
      <c r="H173" s="137"/>
    </row>
    <row r="174" spans="1:14" x14ac:dyDescent="0.2">
      <c r="A174" s="137"/>
      <c r="B174" s="264" t="s">
        <v>80</v>
      </c>
      <c r="C174" s="265"/>
      <c r="D174" s="266"/>
      <c r="E174" s="182"/>
      <c r="F174" s="54"/>
      <c r="G174" s="54"/>
      <c r="H174" s="137"/>
    </row>
    <row r="175" spans="1:14" s="7" customFormat="1" x14ac:dyDescent="0.2">
      <c r="B175" s="281" t="s">
        <v>77</v>
      </c>
      <c r="C175" s="282"/>
      <c r="D175" s="283"/>
      <c r="E175" s="262">
        <f>D51</f>
        <v>0</v>
      </c>
      <c r="F175" s="262"/>
      <c r="G175" s="262"/>
    </row>
    <row r="176" spans="1:14" s="7" customFormat="1" ht="12.6" customHeight="1" x14ac:dyDescent="0.2">
      <c r="B176" s="303" t="s">
        <v>134</v>
      </c>
      <c r="C176" s="304"/>
      <c r="D176" s="305"/>
      <c r="E176" s="278">
        <f>L85</f>
        <v>0</v>
      </c>
      <c r="F176" s="274" t="s">
        <v>112</v>
      </c>
      <c r="G176" s="275"/>
      <c r="H176" s="226"/>
    </row>
    <row r="177" spans="1:8" s="7" customFormat="1" ht="12.6" customHeight="1" x14ac:dyDescent="0.2">
      <c r="B177" s="306"/>
      <c r="C177" s="307"/>
      <c r="D177" s="308"/>
      <c r="E177" s="280"/>
      <c r="F177" s="276"/>
      <c r="G177" s="277"/>
      <c r="H177" s="226"/>
    </row>
    <row r="178" spans="1:8" s="7" customFormat="1" ht="12.6" customHeight="1" x14ac:dyDescent="0.2">
      <c r="B178" s="300" t="s">
        <v>131</v>
      </c>
      <c r="C178" s="301"/>
      <c r="D178" s="302"/>
      <c r="E178" s="225">
        <f>L86</f>
        <v>0</v>
      </c>
      <c r="F178" s="276"/>
      <c r="G178" s="277"/>
      <c r="H178" s="226"/>
    </row>
    <row r="179" spans="1:8" s="7" customFormat="1" ht="12.6" customHeight="1" x14ac:dyDescent="0.2">
      <c r="B179" s="303" t="s">
        <v>130</v>
      </c>
      <c r="C179" s="387"/>
      <c r="D179" s="388"/>
      <c r="E179" s="278">
        <f>L87</f>
        <v>0</v>
      </c>
      <c r="F179" s="276"/>
      <c r="G179" s="277"/>
      <c r="H179" s="226"/>
    </row>
    <row r="180" spans="1:8" s="7" customFormat="1" x14ac:dyDescent="0.2">
      <c r="B180" s="389"/>
      <c r="C180" s="390"/>
      <c r="D180" s="391"/>
      <c r="E180" s="279"/>
      <c r="F180" s="276"/>
      <c r="G180" s="277"/>
      <c r="H180" s="226"/>
    </row>
    <row r="181" spans="1:8" x14ac:dyDescent="0.2">
      <c r="A181" s="137"/>
      <c r="B181" s="281" t="s">
        <v>78</v>
      </c>
      <c r="C181" s="282"/>
      <c r="D181" s="283"/>
      <c r="E181" s="176">
        <f>E48</f>
        <v>0</v>
      </c>
      <c r="F181" s="54"/>
      <c r="G181" s="54"/>
      <c r="H181" s="137"/>
    </row>
    <row r="182" spans="1:8" x14ac:dyDescent="0.2">
      <c r="A182" s="137"/>
      <c r="B182" s="281" t="s">
        <v>122</v>
      </c>
      <c r="C182" s="282"/>
      <c r="D182" s="283"/>
      <c r="E182" s="238" t="s">
        <v>123</v>
      </c>
      <c r="F182" s="54"/>
      <c r="G182" s="54"/>
      <c r="H182" s="137"/>
    </row>
    <row r="183" spans="1:8" x14ac:dyDescent="0.2">
      <c r="A183" s="137"/>
      <c r="B183" s="264" t="s">
        <v>81</v>
      </c>
      <c r="C183" s="265"/>
      <c r="D183" s="266"/>
      <c r="E183" s="184"/>
      <c r="F183" s="54"/>
      <c r="G183" s="54"/>
      <c r="H183" s="137"/>
    </row>
    <row r="184" spans="1:8" x14ac:dyDescent="0.2">
      <c r="A184" s="137"/>
      <c r="B184" s="281" t="s">
        <v>114</v>
      </c>
      <c r="C184" s="282"/>
      <c r="D184" s="283"/>
      <c r="E184" s="185">
        <f>E31</f>
        <v>0</v>
      </c>
      <c r="F184" s="54"/>
      <c r="G184" s="54"/>
      <c r="H184" s="137"/>
    </row>
    <row r="185" spans="1:8" x14ac:dyDescent="0.2">
      <c r="A185" s="137"/>
      <c r="B185" s="264" t="s">
        <v>82</v>
      </c>
      <c r="C185" s="265"/>
      <c r="D185" s="266"/>
      <c r="E185" s="184"/>
      <c r="F185" s="54"/>
      <c r="G185" s="54"/>
      <c r="H185" s="137"/>
    </row>
    <row r="186" spans="1:8" x14ac:dyDescent="0.2">
      <c r="A186" s="137"/>
      <c r="B186" s="281" t="s">
        <v>83</v>
      </c>
      <c r="C186" s="282"/>
      <c r="D186" s="283"/>
      <c r="E186" s="251" t="s">
        <v>139</v>
      </c>
      <c r="F186" s="54"/>
      <c r="G186" s="54"/>
      <c r="H186" s="137"/>
    </row>
    <row r="187" spans="1:8" x14ac:dyDescent="0.2">
      <c r="A187" s="137"/>
      <c r="B187" s="381" t="s">
        <v>78</v>
      </c>
      <c r="C187" s="382"/>
      <c r="D187" s="383"/>
      <c r="E187" s="239" t="s">
        <v>95</v>
      </c>
      <c r="F187" s="54"/>
      <c r="G187" s="54"/>
      <c r="H187" s="137"/>
    </row>
    <row r="188" spans="1:8" x14ac:dyDescent="0.2">
      <c r="A188" s="137"/>
      <c r="B188" s="257" t="s">
        <v>84</v>
      </c>
      <c r="C188" s="258"/>
      <c r="D188" s="259"/>
      <c r="E188" s="240" t="s">
        <v>95</v>
      </c>
      <c r="F188" s="54"/>
      <c r="G188" s="54"/>
      <c r="H188" s="137"/>
    </row>
    <row r="189" spans="1:8" x14ac:dyDescent="0.2">
      <c r="A189" s="137"/>
      <c r="B189" s="309" t="s">
        <v>93</v>
      </c>
      <c r="C189" s="310"/>
      <c r="D189" s="311"/>
      <c r="E189" s="183"/>
      <c r="F189" s="54"/>
      <c r="G189" s="54"/>
      <c r="H189" s="137"/>
    </row>
    <row r="190" spans="1:8" s="7" customFormat="1" x14ac:dyDescent="0.2">
      <c r="B190" s="381" t="s">
        <v>38</v>
      </c>
      <c r="C190" s="382"/>
      <c r="D190" s="383"/>
      <c r="E190" s="187">
        <f>E39</f>
        <v>0</v>
      </c>
      <c r="F190" s="188"/>
      <c r="G190" s="175"/>
    </row>
    <row r="191" spans="1:8" s="7" customFormat="1" x14ac:dyDescent="0.2">
      <c r="B191" s="381" t="s">
        <v>72</v>
      </c>
      <c r="C191" s="382"/>
      <c r="D191" s="383"/>
      <c r="E191" s="186">
        <f>K31+F153</f>
        <v>0</v>
      </c>
      <c r="F191" s="175"/>
      <c r="G191" s="175"/>
    </row>
    <row r="192" spans="1:8" s="7" customFormat="1" x14ac:dyDescent="0.2">
      <c r="B192" s="381" t="s">
        <v>118</v>
      </c>
      <c r="C192" s="382"/>
      <c r="D192" s="383"/>
      <c r="E192" s="186">
        <f>C153</f>
        <v>0</v>
      </c>
      <c r="F192" s="175"/>
      <c r="G192" s="175"/>
    </row>
    <row r="193" spans="1:8" s="7" customFormat="1" x14ac:dyDescent="0.2">
      <c r="B193" s="392" t="s">
        <v>119</v>
      </c>
      <c r="C193" s="392"/>
      <c r="D193" s="392"/>
      <c r="E193" s="180">
        <f>E153</f>
        <v>0</v>
      </c>
      <c r="F193" s="175"/>
      <c r="G193" s="175"/>
    </row>
    <row r="194" spans="1:8" ht="19.899999999999999" customHeight="1" x14ac:dyDescent="0.25">
      <c r="A194" s="7"/>
      <c r="B194" s="189" t="s">
        <v>86</v>
      </c>
      <c r="C194" s="190"/>
      <c r="D194" s="190"/>
      <c r="E194" s="191"/>
      <c r="F194" s="175"/>
      <c r="G194" s="175"/>
      <c r="H194" s="137"/>
    </row>
    <row r="195" spans="1:8" x14ac:dyDescent="0.2">
      <c r="A195" s="7"/>
      <c r="B195" s="393" t="s">
        <v>87</v>
      </c>
      <c r="C195" s="393"/>
      <c r="D195" s="379" t="s">
        <v>88</v>
      </c>
      <c r="E195" s="380"/>
      <c r="F195" s="192"/>
      <c r="G195" s="175"/>
      <c r="H195" s="137"/>
    </row>
    <row r="196" spans="1:8" ht="13.5" x14ac:dyDescent="0.2">
      <c r="A196" s="7"/>
      <c r="B196" s="298" t="s">
        <v>94</v>
      </c>
      <c r="C196" s="299"/>
      <c r="D196" s="288" t="str">
        <f>IF(G69&gt;0,G69,"No contribution required")</f>
        <v>No contribution required</v>
      </c>
      <c r="E196" s="289"/>
      <c r="F196" s="193"/>
      <c r="G196" s="175"/>
      <c r="H196" s="137"/>
    </row>
    <row r="197" spans="1:8" ht="13.5" x14ac:dyDescent="0.2">
      <c r="A197" s="7"/>
      <c r="B197" s="298" t="s">
        <v>96</v>
      </c>
      <c r="C197" s="299"/>
      <c r="D197" s="292" t="str">
        <f>IF(G71&gt;0,G71,"No contribution required")</f>
        <v>No contribution required</v>
      </c>
      <c r="E197" s="293"/>
      <c r="F197" s="193"/>
      <c r="G197" s="175"/>
      <c r="H197" s="137"/>
    </row>
    <row r="198" spans="1:8" ht="13.5" x14ac:dyDescent="0.2">
      <c r="A198" s="7"/>
      <c r="B198" s="298" t="s">
        <v>97</v>
      </c>
      <c r="C198" s="299"/>
      <c r="D198" s="292" t="str">
        <f>IF(G73&gt;0,G73,"No contribution required")</f>
        <v>No contribution required</v>
      </c>
      <c r="E198" s="293"/>
      <c r="F198" s="193"/>
      <c r="G198" s="175"/>
      <c r="H198" s="137"/>
    </row>
    <row r="199" spans="1:8" x14ac:dyDescent="0.2">
      <c r="A199" s="7"/>
      <c r="B199" s="286" t="s">
        <v>89</v>
      </c>
      <c r="C199" s="287"/>
      <c r="D199" s="292" t="str">
        <f>IF(E176+E178+E179&gt;0,E176+E178+E179,"No contribution required")</f>
        <v>No contribution required</v>
      </c>
      <c r="E199" s="293"/>
      <c r="F199" s="193"/>
      <c r="G199" s="175"/>
      <c r="H199" s="137"/>
    </row>
    <row r="200" spans="1:8" x14ac:dyDescent="0.2">
      <c r="A200" s="7"/>
      <c r="B200" s="286" t="s">
        <v>81</v>
      </c>
      <c r="C200" s="287"/>
      <c r="D200" s="292" t="str">
        <f>IF(F119&gt;0,F119,"No contribution required")</f>
        <v>No contribution required</v>
      </c>
      <c r="E200" s="293"/>
      <c r="F200" s="193"/>
      <c r="G200" s="175"/>
      <c r="H200" s="137"/>
    </row>
    <row r="201" spans="1:8" x14ac:dyDescent="0.2">
      <c r="A201" s="7"/>
      <c r="B201" s="286" t="s">
        <v>90</v>
      </c>
      <c r="C201" s="287"/>
      <c r="D201" s="292" t="s">
        <v>124</v>
      </c>
      <c r="E201" s="293"/>
      <c r="F201" s="243"/>
      <c r="G201" s="175"/>
      <c r="H201" s="137"/>
    </row>
    <row r="202" spans="1:8" x14ac:dyDescent="0.2">
      <c r="A202" s="7"/>
      <c r="B202" s="286" t="s">
        <v>91</v>
      </c>
      <c r="C202" s="287"/>
      <c r="D202" s="294" t="s">
        <v>141</v>
      </c>
      <c r="E202" s="295"/>
      <c r="F202" s="243"/>
      <c r="G202" s="175"/>
      <c r="H202" s="137"/>
    </row>
    <row r="203" spans="1:8" x14ac:dyDescent="0.2">
      <c r="A203" s="7"/>
      <c r="B203" s="286" t="s">
        <v>92</v>
      </c>
      <c r="C203" s="287"/>
      <c r="D203" s="296" t="str">
        <f>IF(E142+L153&gt;0,E142+L153,"No contribution required")</f>
        <v>No contribution required</v>
      </c>
      <c r="E203" s="297"/>
      <c r="F203" s="193"/>
      <c r="G203" s="175"/>
      <c r="H203" s="137"/>
    </row>
    <row r="204" spans="1:8" ht="3" customHeight="1" x14ac:dyDescent="0.2">
      <c r="A204" s="194"/>
      <c r="B204" s="195"/>
      <c r="C204" s="195"/>
      <c r="E204" s="202"/>
      <c r="F204" s="193"/>
      <c r="G204" s="175"/>
      <c r="H204" s="137"/>
    </row>
    <row r="205" spans="1:8" x14ac:dyDescent="0.2">
      <c r="A205" s="7"/>
      <c r="B205" s="286" t="s">
        <v>75</v>
      </c>
      <c r="C205" s="287"/>
      <c r="D205" s="290" t="str">
        <f>IF(SUM(D196:E201)+SUM(D203:E203)&gt;0,SUM(D196:E201)+SUM(D203:E203),"£0")</f>
        <v>£0</v>
      </c>
      <c r="E205" s="291"/>
      <c r="F205" s="175"/>
      <c r="G205" s="175"/>
      <c r="H205" s="137"/>
    </row>
  </sheetData>
  <mergeCells count="137">
    <mergeCell ref="G68:I68"/>
    <mergeCell ref="G70:I70"/>
    <mergeCell ref="G72:I72"/>
    <mergeCell ref="A88:M88"/>
    <mergeCell ref="E87:F87"/>
    <mergeCell ref="A85:D85"/>
    <mergeCell ref="L147:M147"/>
    <mergeCell ref="D195:E195"/>
    <mergeCell ref="B190:D190"/>
    <mergeCell ref="B171:D171"/>
    <mergeCell ref="B175:D175"/>
    <mergeCell ref="B172:D172"/>
    <mergeCell ref="B174:D174"/>
    <mergeCell ref="B179:D180"/>
    <mergeCell ref="B187:D187"/>
    <mergeCell ref="B191:D191"/>
    <mergeCell ref="B192:D192"/>
    <mergeCell ref="B193:D193"/>
    <mergeCell ref="B182:D182"/>
    <mergeCell ref="B184:D184"/>
    <mergeCell ref="B183:D183"/>
    <mergeCell ref="B195:C195"/>
    <mergeCell ref="B185:D185"/>
    <mergeCell ref="A84:D84"/>
    <mergeCell ref="A109:K110"/>
    <mergeCell ref="E86:F86"/>
    <mergeCell ref="G86:H86"/>
    <mergeCell ref="J147:K147"/>
    <mergeCell ref="J148:K148"/>
    <mergeCell ref="J149:K149"/>
    <mergeCell ref="G87:H87"/>
    <mergeCell ref="B142:D142"/>
    <mergeCell ref="A148:B148"/>
    <mergeCell ref="G148:I148"/>
    <mergeCell ref="G147:I147"/>
    <mergeCell ref="G149:I149"/>
    <mergeCell ref="A117:E117"/>
    <mergeCell ref="A140:D140"/>
    <mergeCell ref="E140:F140"/>
    <mergeCell ref="E139:F139"/>
    <mergeCell ref="A119:E119"/>
    <mergeCell ref="A118:E118"/>
    <mergeCell ref="G85:H85"/>
    <mergeCell ref="A149:B149"/>
    <mergeCell ref="A139:D139"/>
    <mergeCell ref="E85:F85"/>
    <mergeCell ref="M1:N1"/>
    <mergeCell ref="J2:N2"/>
    <mergeCell ref="B42:D42"/>
    <mergeCell ref="B7:N7"/>
    <mergeCell ref="A9:K9"/>
    <mergeCell ref="L17:M17"/>
    <mergeCell ref="I11:K11"/>
    <mergeCell ref="L20:M20"/>
    <mergeCell ref="B31:D31"/>
    <mergeCell ref="I20:K20"/>
    <mergeCell ref="B39:D39"/>
    <mergeCell ref="B29:D29"/>
    <mergeCell ref="B30:D30"/>
    <mergeCell ref="G29:J29"/>
    <mergeCell ref="G30:J30"/>
    <mergeCell ref="G31:J31"/>
    <mergeCell ref="B4:C4"/>
    <mergeCell ref="D4:E4"/>
    <mergeCell ref="B5:N5"/>
    <mergeCell ref="B6:N6"/>
    <mergeCell ref="B48:D48"/>
    <mergeCell ref="A57:K57"/>
    <mergeCell ref="B196:C196"/>
    <mergeCell ref="B49:D49"/>
    <mergeCell ref="B43:D43"/>
    <mergeCell ref="E84:F84"/>
    <mergeCell ref="A106:L107"/>
    <mergeCell ref="B51:C51"/>
    <mergeCell ref="D51:F51"/>
    <mergeCell ref="L84:M84"/>
    <mergeCell ref="L85:M85"/>
    <mergeCell ref="L86:M86"/>
    <mergeCell ref="L87:M87"/>
    <mergeCell ref="A87:D87"/>
    <mergeCell ref="A55:K55"/>
    <mergeCell ref="A102:E102"/>
    <mergeCell ref="A103:E103"/>
    <mergeCell ref="A104:E104"/>
    <mergeCell ref="G84:H84"/>
    <mergeCell ref="A86:D86"/>
    <mergeCell ref="G73:I73"/>
    <mergeCell ref="G69:I69"/>
    <mergeCell ref="G71:I71"/>
    <mergeCell ref="E142:F142"/>
    <mergeCell ref="B169:D169"/>
    <mergeCell ref="B170:D170"/>
    <mergeCell ref="B173:D173"/>
    <mergeCell ref="B205:C205"/>
    <mergeCell ref="B202:C202"/>
    <mergeCell ref="B201:C201"/>
    <mergeCell ref="B199:C199"/>
    <mergeCell ref="B200:C200"/>
    <mergeCell ref="B203:C203"/>
    <mergeCell ref="D196:E196"/>
    <mergeCell ref="D205:E205"/>
    <mergeCell ref="D198:E198"/>
    <mergeCell ref="D199:E199"/>
    <mergeCell ref="D200:E200"/>
    <mergeCell ref="D201:E201"/>
    <mergeCell ref="D202:E202"/>
    <mergeCell ref="D203:E203"/>
    <mergeCell ref="B198:C198"/>
    <mergeCell ref="D197:E197"/>
    <mergeCell ref="B197:C197"/>
    <mergeCell ref="B178:D178"/>
    <mergeCell ref="B176:D177"/>
    <mergeCell ref="B189:D189"/>
    <mergeCell ref="B45:D45"/>
    <mergeCell ref="E45:G45"/>
    <mergeCell ref="B188:D188"/>
    <mergeCell ref="L148:M148"/>
    <mergeCell ref="L149:M149"/>
    <mergeCell ref="L153:M153"/>
    <mergeCell ref="L151:M151"/>
    <mergeCell ref="E169:G169"/>
    <mergeCell ref="B168:D168"/>
    <mergeCell ref="I153:K153"/>
    <mergeCell ref="A151:B151"/>
    <mergeCell ref="G151:I151"/>
    <mergeCell ref="L150:M150"/>
    <mergeCell ref="J151:K151"/>
    <mergeCell ref="E175:G175"/>
    <mergeCell ref="F176:G180"/>
    <mergeCell ref="E179:E180"/>
    <mergeCell ref="E176:E177"/>
    <mergeCell ref="B181:D181"/>
    <mergeCell ref="A150:B150"/>
    <mergeCell ref="G150:I150"/>
    <mergeCell ref="B186:D186"/>
    <mergeCell ref="J150:K150"/>
    <mergeCell ref="A147:B147"/>
  </mergeCells>
  <phoneticPr fontId="1" type="noConversion"/>
  <pageMargins left="0.59055118110236227" right="0.59055118110236227" top="0.39370078740157483" bottom="0.39370078740157483" header="0.51181102362204722" footer="0.51181102362204722"/>
  <pageSetup paperSize="9" scale="90" orientation="landscape" r:id="rId1"/>
  <headerFooter alignWithMargins="0"/>
  <rowBreaks count="3" manualBreakCount="3">
    <brk id="63" max="13" man="1"/>
    <brk id="94" max="13" man="1"/>
    <brk id="132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WSCC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dkog7320</dc:creator>
  <cp:lastModifiedBy>Naomi Hoyland</cp:lastModifiedBy>
  <cp:lastPrinted>2012-01-05T11:19:33Z</cp:lastPrinted>
  <dcterms:created xsi:type="dcterms:W3CDTF">2005-02-24T09:11:14Z</dcterms:created>
  <dcterms:modified xsi:type="dcterms:W3CDTF">2025-04-01T12:00:38Z</dcterms:modified>
</cp:coreProperties>
</file>